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330"/>
  <workbookPr defaultThemeVersion="166925"/>
  <mc:AlternateContent xmlns:mc="http://schemas.openxmlformats.org/markup-compatibility/2006">
    <mc:Choice Requires="x15">
      <x15ac:absPath xmlns:x15ac="http://schemas.microsoft.com/office/spreadsheetml/2010/11/ac" url="C:\Users\b97x863\Desktop\SMCP\SMCP 18-19\Final Applications\"/>
    </mc:Choice>
  </mc:AlternateContent>
  <xr:revisionPtr revIDLastSave="0" documentId="13_ncr:1_{2ADF6740-88B1-487B-AB3A-8B3A7AAF2554}" xr6:coauthVersionLast="33" xr6:coauthVersionMax="33" xr10:uidLastSave="{00000000-0000-0000-0000-000000000000}"/>
  <bookViews>
    <workbookView xWindow="0" yWindow="0" windowWidth="25200" windowHeight="10880" tabRatio="839" activeTab="2" xr2:uid="{00000000-000D-0000-FFFF-FFFF00000000}"/>
  </bookViews>
  <sheets>
    <sheet name="Contact Information" sheetId="1" r:id="rId1"/>
    <sheet name="Narrative" sheetId="2" r:id="rId2"/>
    <sheet name="Budget Detail &amp; Amendments" sheetId="6" r:id="rId3"/>
    <sheet name="Budget Roll-Up" sheetId="18" r:id="rId4"/>
    <sheet name="Program Assurances" sheetId="21" r:id="rId5"/>
    <sheet name="18-19 Calendar" sheetId="27" r:id="rId6"/>
    <sheet name="Do Not Edit" sheetId="12" state="hidden" r:id="rId7"/>
  </sheets>
  <definedNames>
    <definedName name="Contracted">'Do Not Edit'!$D$1:$D$2</definedName>
    <definedName name="ContractedServices">'Do Not Edit'!$D$1:$D$2</definedName>
    <definedName name="monthNames" localSheetId="5">{"January","February","March","April","May","June","July","August","September","October","November","December"}</definedName>
    <definedName name="monthNames">{"January","February","March","April","May","June","July","August","September","October","November","December"}</definedName>
    <definedName name="Other">'Do Not Edit'!$D$10:$D$12</definedName>
    <definedName name="Personnel">'Budget Detail &amp; Amendments'!$L$5:$L$7</definedName>
    <definedName name="_xlnm.Print_Area" localSheetId="5">'18-19 Calendar'!$B$7:$V$64</definedName>
    <definedName name="Quarter">Narrative!$J$48:$J$85</definedName>
    <definedName name="Quarter_1">'Do Not Edit'!$B$1:$B$5</definedName>
    <definedName name="Quarter1">'Do Not Edit'!$B$1:$B$4</definedName>
    <definedName name="Quarters">#REF!</definedName>
    <definedName name="Salaries">#REF!</definedName>
    <definedName name="Salary">'Do Not Edit'!$C$1:$C$2</definedName>
    <definedName name="startday" localSheetId="5">'18-19 Calendar'!$M$4</definedName>
    <definedName name="startday">#REF!</definedName>
    <definedName name="Supplies">'Do Not Edit'!$A$10:$A$11</definedName>
    <definedName name="Telephone">'Do Not Edit'!$E$1:$E$2</definedName>
    <definedName name="Travel">'Do Not Edit'!$F$1:$F$1</definedName>
    <definedName name="valuevx">42.314159</definedName>
    <definedName name="WeekDay" localSheetId="5">{1,2,3,4,5,6,7}</definedName>
    <definedName name="WeekDay">{1,2,3,4,5,6,7}</definedName>
    <definedName name="weekDayNames" localSheetId="5">{"Su";"M";"Tu";"W";"Th";"F";"Sa"}</definedName>
    <definedName name="weekDayNames">{"Su";"M";"Tu";"W";"Th";"F";"Sa"}</definedName>
    <definedName name="weekdays" localSheetId="5">{"Sunday";"Monday";"Tuesday";"Wednesday";"Thursday";"Friday";"Saturday"}</definedName>
    <definedName name="weekdays">{"Sunday";"Monday";"Tuesday";"Wednesday";"Thursday";"Friday";"Saturday"}</definedName>
    <definedName name="WeekNo" localSheetId="5">{1;2;3;4;5;6}</definedName>
    <definedName name="WeekNo">{1;2;3;4;5;6}</definedName>
    <definedName name="year" localSheetId="5">'18-19 Calendar'!$F$4</definedName>
    <definedName name="year">#REF!</definedName>
    <definedName name="Yes">'Budget Detail &amp; Amendments'!$N$5:$N$6</definedName>
    <definedName name="YesNo">'Do Not Edit'!$A$1:$A$2</definedName>
  </definedNames>
  <calcPr calcId="179017"/>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84" i="6" l="1"/>
  <c r="O81" i="6"/>
  <c r="G26" i="18" l="1"/>
  <c r="S56" i="27" l="1"/>
  <c r="R56" i="27"/>
  <c r="Q56" i="27"/>
  <c r="P56" i="27"/>
  <c r="O56" i="27"/>
  <c r="N56" i="27"/>
  <c r="M56" i="27"/>
  <c r="H56" i="27"/>
  <c r="G56" i="27"/>
  <c r="F56" i="27"/>
  <c r="E56" i="27"/>
  <c r="D56" i="27"/>
  <c r="C56" i="27"/>
  <c r="B56" i="27"/>
  <c r="M55" i="27"/>
  <c r="M57" i="27" s="1" a="1"/>
  <c r="B55" i="27"/>
  <c r="B57" i="27" s="1" a="1"/>
  <c r="S47" i="27"/>
  <c r="R47" i="27"/>
  <c r="Q47" i="27"/>
  <c r="P47" i="27"/>
  <c r="O47" i="27"/>
  <c r="N47" i="27"/>
  <c r="M47" i="27"/>
  <c r="H47" i="27"/>
  <c r="G47" i="27"/>
  <c r="F47" i="27"/>
  <c r="E47" i="27"/>
  <c r="D47" i="27"/>
  <c r="C47" i="27"/>
  <c r="B47" i="27"/>
  <c r="M46" i="27"/>
  <c r="M48" i="27" s="1" a="1"/>
  <c r="B46" i="27"/>
  <c r="B48" i="27" s="1" a="1"/>
  <c r="S38" i="27"/>
  <c r="R38" i="27"/>
  <c r="Q38" i="27"/>
  <c r="P38" i="27"/>
  <c r="O38" i="27"/>
  <c r="N38" i="27"/>
  <c r="M38" i="27"/>
  <c r="H38" i="27"/>
  <c r="G38" i="27"/>
  <c r="F38" i="27"/>
  <c r="E38" i="27"/>
  <c r="D38" i="27"/>
  <c r="C38" i="27"/>
  <c r="B38" i="27"/>
  <c r="M37" i="27"/>
  <c r="M39" i="27" s="1" a="1"/>
  <c r="B37" i="27"/>
  <c r="B39" i="27" s="1" a="1"/>
  <c r="S29" i="27"/>
  <c r="R29" i="27"/>
  <c r="Q29" i="27"/>
  <c r="P29" i="27"/>
  <c r="O29" i="27"/>
  <c r="N29" i="27"/>
  <c r="M29" i="27"/>
  <c r="H29" i="27"/>
  <c r="G29" i="27"/>
  <c r="F29" i="27"/>
  <c r="E29" i="27"/>
  <c r="D29" i="27"/>
  <c r="C29" i="27"/>
  <c r="B29" i="27"/>
  <c r="M28" i="27"/>
  <c r="M30" i="27" s="1" a="1"/>
  <c r="B28" i="27"/>
  <c r="B30" i="27" s="1" a="1"/>
  <c r="S20" i="27"/>
  <c r="R20" i="27"/>
  <c r="Q20" i="27"/>
  <c r="P20" i="27"/>
  <c r="O20" i="27"/>
  <c r="N20" i="27"/>
  <c r="M20" i="27"/>
  <c r="H20" i="27"/>
  <c r="G20" i="27"/>
  <c r="F20" i="27"/>
  <c r="E20" i="27"/>
  <c r="D20" i="27"/>
  <c r="C20" i="27"/>
  <c r="B20" i="27"/>
  <c r="M19" i="27"/>
  <c r="M21" i="27" s="1" a="1"/>
  <c r="B19" i="27"/>
  <c r="B21" i="27" s="1" a="1"/>
  <c r="S10" i="27"/>
  <c r="R10" i="27"/>
  <c r="Q10" i="27"/>
  <c r="P10" i="27"/>
  <c r="O10" i="27"/>
  <c r="N10" i="27"/>
  <c r="M10" i="27"/>
  <c r="H10" i="27"/>
  <c r="G10" i="27"/>
  <c r="F10" i="27"/>
  <c r="E10" i="27"/>
  <c r="D10" i="27"/>
  <c r="C10" i="27"/>
  <c r="B10" i="27"/>
  <c r="M9" i="27"/>
  <c r="M11" i="27" s="1" a="1"/>
  <c r="B9" i="27"/>
  <c r="B11" i="27" s="1" a="1"/>
  <c r="G44" i="27" l="1"/>
  <c r="F43" i="27"/>
  <c r="E42" i="27"/>
  <c r="D41" i="27"/>
  <c r="C40" i="27"/>
  <c r="B39" i="27"/>
  <c r="F44" i="27"/>
  <c r="E43" i="27"/>
  <c r="D42" i="27"/>
  <c r="C41" i="27"/>
  <c r="B40" i="27"/>
  <c r="E44" i="27"/>
  <c r="D43" i="27"/>
  <c r="C42" i="27"/>
  <c r="B41" i="27"/>
  <c r="H39" i="27"/>
  <c r="D44" i="27"/>
  <c r="C43" i="27"/>
  <c r="B42" i="27"/>
  <c r="H40" i="27"/>
  <c r="G39" i="27"/>
  <c r="C44" i="27"/>
  <c r="B43" i="27"/>
  <c r="H41" i="27"/>
  <c r="G40" i="27"/>
  <c r="F39" i="27"/>
  <c r="B44" i="27"/>
  <c r="H42" i="27"/>
  <c r="G41" i="27"/>
  <c r="F40" i="27"/>
  <c r="E39" i="27"/>
  <c r="H43" i="27"/>
  <c r="G42" i="27"/>
  <c r="F41" i="27"/>
  <c r="E40" i="27"/>
  <c r="D39" i="27"/>
  <c r="H44" i="27"/>
  <c r="G43" i="27"/>
  <c r="F42" i="27"/>
  <c r="E41" i="27"/>
  <c r="D40" i="27"/>
  <c r="C39" i="27"/>
  <c r="C62" i="27"/>
  <c r="B61" i="27"/>
  <c r="H59" i="27"/>
  <c r="G58" i="27"/>
  <c r="F57" i="27"/>
  <c r="B62" i="27"/>
  <c r="H60" i="27"/>
  <c r="G59" i="27"/>
  <c r="F58" i="27"/>
  <c r="E57" i="27"/>
  <c r="H61" i="27"/>
  <c r="G60" i="27"/>
  <c r="F59" i="27"/>
  <c r="E58" i="27"/>
  <c r="D57" i="27"/>
  <c r="H62" i="27"/>
  <c r="G61" i="27"/>
  <c r="F60" i="27"/>
  <c r="E59" i="27"/>
  <c r="D58" i="27"/>
  <c r="C57" i="27"/>
  <c r="G62" i="27"/>
  <c r="F61" i="27"/>
  <c r="E60" i="27"/>
  <c r="D59" i="27"/>
  <c r="C58" i="27"/>
  <c r="B57" i="27"/>
  <c r="F62" i="27"/>
  <c r="E61" i="27"/>
  <c r="D60" i="27"/>
  <c r="C59" i="27"/>
  <c r="B58" i="27"/>
  <c r="E62" i="27"/>
  <c r="D61" i="27"/>
  <c r="C60" i="27"/>
  <c r="B59" i="27"/>
  <c r="H57" i="27"/>
  <c r="D62" i="27"/>
  <c r="C61" i="27"/>
  <c r="B60" i="27"/>
  <c r="H58" i="27"/>
  <c r="G57" i="27"/>
  <c r="S26" i="27"/>
  <c r="R25" i="27"/>
  <c r="Q24" i="27"/>
  <c r="P23" i="27"/>
  <c r="O22" i="27"/>
  <c r="N21" i="27"/>
  <c r="R26" i="27"/>
  <c r="Q25" i="27"/>
  <c r="P24" i="27"/>
  <c r="O23" i="27"/>
  <c r="N22" i="27"/>
  <c r="M21" i="27"/>
  <c r="Q26" i="27"/>
  <c r="P25" i="27"/>
  <c r="O24" i="27"/>
  <c r="N23" i="27"/>
  <c r="M22" i="27"/>
  <c r="P26" i="27"/>
  <c r="O25" i="27"/>
  <c r="N24" i="27"/>
  <c r="M23" i="27"/>
  <c r="S21" i="27"/>
  <c r="O26" i="27"/>
  <c r="N25" i="27"/>
  <c r="M24" i="27"/>
  <c r="S22" i="27"/>
  <c r="R21" i="27"/>
  <c r="N26" i="27"/>
  <c r="M25" i="27"/>
  <c r="S23" i="27"/>
  <c r="R22" i="27"/>
  <c r="Q21" i="27"/>
  <c r="M26" i="27"/>
  <c r="S24" i="27"/>
  <c r="R23" i="27"/>
  <c r="Q22" i="27"/>
  <c r="P21" i="27"/>
  <c r="S25" i="27"/>
  <c r="R24" i="27"/>
  <c r="Q23" i="27"/>
  <c r="P22" i="27"/>
  <c r="O21" i="27"/>
  <c r="Q53" i="27"/>
  <c r="P52" i="27"/>
  <c r="O51" i="27"/>
  <c r="N50" i="27"/>
  <c r="M49" i="27"/>
  <c r="P53" i="27"/>
  <c r="O52" i="27"/>
  <c r="N51" i="27"/>
  <c r="M50" i="27"/>
  <c r="S48" i="27"/>
  <c r="O53" i="27"/>
  <c r="N52" i="27"/>
  <c r="M51" i="27"/>
  <c r="S49" i="27"/>
  <c r="R48" i="27"/>
  <c r="N53" i="27"/>
  <c r="M52" i="27"/>
  <c r="S50" i="27"/>
  <c r="R49" i="27"/>
  <c r="Q48" i="27"/>
  <c r="M53" i="27"/>
  <c r="S51" i="27"/>
  <c r="R50" i="27"/>
  <c r="Q49" i="27"/>
  <c r="P48" i="27"/>
  <c r="S52" i="27"/>
  <c r="R51" i="27"/>
  <c r="Q50" i="27"/>
  <c r="P49" i="27"/>
  <c r="O48" i="27"/>
  <c r="S53" i="27"/>
  <c r="R52" i="27"/>
  <c r="Q51" i="27"/>
  <c r="P50" i="27"/>
  <c r="O49" i="27"/>
  <c r="N48" i="27"/>
  <c r="R53" i="27"/>
  <c r="Q52" i="27"/>
  <c r="P51" i="27"/>
  <c r="O50" i="27"/>
  <c r="N49" i="27"/>
  <c r="M48" i="27"/>
  <c r="H52" i="27"/>
  <c r="G51" i="27"/>
  <c r="F50" i="27"/>
  <c r="E49" i="27"/>
  <c r="D48" i="27"/>
  <c r="H53" i="27"/>
  <c r="G52" i="27"/>
  <c r="F51" i="27"/>
  <c r="E50" i="27"/>
  <c r="D49" i="27"/>
  <c r="C48" i="27"/>
  <c r="G53" i="27"/>
  <c r="F52" i="27"/>
  <c r="E51" i="27"/>
  <c r="D50" i="27"/>
  <c r="C49" i="27"/>
  <c r="B48" i="27"/>
  <c r="F53" i="27"/>
  <c r="E52" i="27"/>
  <c r="D51" i="27"/>
  <c r="C50" i="27"/>
  <c r="B49" i="27"/>
  <c r="E53" i="27"/>
  <c r="D52" i="27"/>
  <c r="C51" i="27"/>
  <c r="B50" i="27"/>
  <c r="H48" i="27"/>
  <c r="D53" i="27"/>
  <c r="C52" i="27"/>
  <c r="B51" i="27"/>
  <c r="H49" i="27"/>
  <c r="G48" i="27"/>
  <c r="C53" i="27"/>
  <c r="B52" i="27"/>
  <c r="H50" i="27"/>
  <c r="G49" i="27"/>
  <c r="F48" i="27"/>
  <c r="B53" i="27"/>
  <c r="H51" i="27"/>
  <c r="G50" i="27"/>
  <c r="F49" i="27"/>
  <c r="E48" i="27"/>
  <c r="C26" i="27"/>
  <c r="B25" i="27"/>
  <c r="H23" i="27"/>
  <c r="G22" i="27"/>
  <c r="F21" i="27"/>
  <c r="B26" i="27"/>
  <c r="H24" i="27"/>
  <c r="G23" i="27"/>
  <c r="F22" i="27"/>
  <c r="E21" i="27"/>
  <c r="H25" i="27"/>
  <c r="G24" i="27"/>
  <c r="F23" i="27"/>
  <c r="E22" i="27"/>
  <c r="D21" i="27"/>
  <c r="H26" i="27"/>
  <c r="G25" i="27"/>
  <c r="F24" i="27"/>
  <c r="E23" i="27"/>
  <c r="D22" i="27"/>
  <c r="C21" i="27"/>
  <c r="G26" i="27"/>
  <c r="F25" i="27"/>
  <c r="E24" i="27"/>
  <c r="D23" i="27"/>
  <c r="C22" i="27"/>
  <c r="B21" i="27"/>
  <c r="F26" i="27"/>
  <c r="E25" i="27"/>
  <c r="D24" i="27"/>
  <c r="C23" i="27"/>
  <c r="B22" i="27"/>
  <c r="E26" i="27"/>
  <c r="D25" i="27"/>
  <c r="C24" i="27"/>
  <c r="B23" i="27"/>
  <c r="H21" i="27"/>
  <c r="D26" i="27"/>
  <c r="C25" i="27"/>
  <c r="B24" i="27"/>
  <c r="H22" i="27"/>
  <c r="G21" i="27"/>
  <c r="O44" i="27"/>
  <c r="N43" i="27"/>
  <c r="M42" i="27"/>
  <c r="S40" i="27"/>
  <c r="R39" i="27"/>
  <c r="N44" i="27"/>
  <c r="M43" i="27"/>
  <c r="S41" i="27"/>
  <c r="R40" i="27"/>
  <c r="Q39" i="27"/>
  <c r="M44" i="27"/>
  <c r="S42" i="27"/>
  <c r="R41" i="27"/>
  <c r="Q40" i="27"/>
  <c r="P39" i="27"/>
  <c r="S43" i="27"/>
  <c r="R42" i="27"/>
  <c r="Q41" i="27"/>
  <c r="P40" i="27"/>
  <c r="O39" i="27"/>
  <c r="S44" i="27"/>
  <c r="R43" i="27"/>
  <c r="Q42" i="27"/>
  <c r="P41" i="27"/>
  <c r="O40" i="27"/>
  <c r="N39" i="27"/>
  <c r="R44" i="27"/>
  <c r="Q43" i="27"/>
  <c r="P42" i="27"/>
  <c r="O41" i="27"/>
  <c r="N40" i="27"/>
  <c r="M39" i="27"/>
  <c r="Q44" i="27"/>
  <c r="P43" i="27"/>
  <c r="O42" i="27"/>
  <c r="N41" i="27"/>
  <c r="M40" i="27"/>
  <c r="P44" i="27"/>
  <c r="O43" i="27"/>
  <c r="N42" i="27"/>
  <c r="M41" i="27"/>
  <c r="S39" i="27"/>
  <c r="E35" i="27"/>
  <c r="D34" i="27"/>
  <c r="C33" i="27"/>
  <c r="B32" i="27"/>
  <c r="H30" i="27"/>
  <c r="D35" i="27"/>
  <c r="C34" i="27"/>
  <c r="B33" i="27"/>
  <c r="H31" i="27"/>
  <c r="G30" i="27"/>
  <c r="C35" i="27"/>
  <c r="B34" i="27"/>
  <c r="H32" i="27"/>
  <c r="G31" i="27"/>
  <c r="F30" i="27"/>
  <c r="B35" i="27"/>
  <c r="H33" i="27"/>
  <c r="G32" i="27"/>
  <c r="F31" i="27"/>
  <c r="E30" i="27"/>
  <c r="H34" i="27"/>
  <c r="G33" i="27"/>
  <c r="F32" i="27"/>
  <c r="E31" i="27"/>
  <c r="D30" i="27"/>
  <c r="H35" i="27"/>
  <c r="G34" i="27"/>
  <c r="F33" i="27"/>
  <c r="E32" i="27"/>
  <c r="D31" i="27"/>
  <c r="C30" i="27"/>
  <c r="G35" i="27"/>
  <c r="F34" i="27"/>
  <c r="E33" i="27"/>
  <c r="D32" i="27"/>
  <c r="C31" i="27"/>
  <c r="B30" i="27"/>
  <c r="F35" i="27"/>
  <c r="E34" i="27"/>
  <c r="D33" i="27"/>
  <c r="C32" i="27"/>
  <c r="B31" i="27"/>
  <c r="S62" i="27"/>
  <c r="R61" i="27"/>
  <c r="Q60" i="27"/>
  <c r="P59" i="27"/>
  <c r="O58" i="27"/>
  <c r="N57" i="27"/>
  <c r="R62" i="27"/>
  <c r="Q61" i="27"/>
  <c r="P60" i="27"/>
  <c r="O59" i="27"/>
  <c r="N58" i="27"/>
  <c r="M57" i="27"/>
  <c r="Q62" i="27"/>
  <c r="P61" i="27"/>
  <c r="O60" i="27"/>
  <c r="N59" i="27"/>
  <c r="M58" i="27"/>
  <c r="P62" i="27"/>
  <c r="O61" i="27"/>
  <c r="N60" i="27"/>
  <c r="M59" i="27"/>
  <c r="S57" i="27"/>
  <c r="O62" i="27"/>
  <c r="N61" i="27"/>
  <c r="M60" i="27"/>
  <c r="S58" i="27"/>
  <c r="R57" i="27"/>
  <c r="N62" i="27"/>
  <c r="M61" i="27"/>
  <c r="S59" i="27"/>
  <c r="R58" i="27"/>
  <c r="Q57" i="27"/>
  <c r="M62" i="27"/>
  <c r="S60" i="27"/>
  <c r="R59" i="27"/>
  <c r="Q58" i="27"/>
  <c r="P57" i="27"/>
  <c r="S61" i="27"/>
  <c r="R60" i="27"/>
  <c r="Q59" i="27"/>
  <c r="P58" i="27"/>
  <c r="O57" i="27"/>
  <c r="Q16" i="27"/>
  <c r="P15" i="27"/>
  <c r="O14" i="27"/>
  <c r="N13" i="27"/>
  <c r="M12" i="27"/>
  <c r="P16" i="27"/>
  <c r="O15" i="27"/>
  <c r="N14" i="27"/>
  <c r="M13" i="27"/>
  <c r="S11" i="27"/>
  <c r="O16" i="27"/>
  <c r="N15" i="27"/>
  <c r="M14" i="27"/>
  <c r="S12" i="27"/>
  <c r="R11" i="27"/>
  <c r="N16" i="27"/>
  <c r="M15" i="27"/>
  <c r="S13" i="27"/>
  <c r="R12" i="27"/>
  <c r="Q11" i="27"/>
  <c r="M16" i="27"/>
  <c r="S14" i="27"/>
  <c r="R13" i="27"/>
  <c r="Q12" i="27"/>
  <c r="P11" i="27"/>
  <c r="S15" i="27"/>
  <c r="R14" i="27"/>
  <c r="Q13" i="27"/>
  <c r="P12" i="27"/>
  <c r="O11" i="27"/>
  <c r="S16" i="27"/>
  <c r="R15" i="27"/>
  <c r="Q14" i="27"/>
  <c r="P13" i="27"/>
  <c r="O12" i="27"/>
  <c r="N11" i="27"/>
  <c r="R16" i="27"/>
  <c r="Q15" i="27"/>
  <c r="P14" i="27"/>
  <c r="O13" i="27"/>
  <c r="N12" i="27"/>
  <c r="M11" i="27"/>
  <c r="H15" i="27"/>
  <c r="G14" i="27"/>
  <c r="F13" i="27"/>
  <c r="E12" i="27"/>
  <c r="D11" i="27"/>
  <c r="H16" i="27"/>
  <c r="G15" i="27"/>
  <c r="F14" i="27"/>
  <c r="E13" i="27"/>
  <c r="D12" i="27"/>
  <c r="C11" i="27"/>
  <c r="G16" i="27"/>
  <c r="F15" i="27"/>
  <c r="E14" i="27"/>
  <c r="D13" i="27"/>
  <c r="C12" i="27"/>
  <c r="B11" i="27"/>
  <c r="F16" i="27"/>
  <c r="E15" i="27"/>
  <c r="D14" i="27"/>
  <c r="C13" i="27"/>
  <c r="B12" i="27"/>
  <c r="E16" i="27"/>
  <c r="D15" i="27"/>
  <c r="C14" i="27"/>
  <c r="B13" i="27"/>
  <c r="H11" i="27"/>
  <c r="D16" i="27"/>
  <c r="C15" i="27"/>
  <c r="B14" i="27"/>
  <c r="H12" i="27"/>
  <c r="G11" i="27"/>
  <c r="C16" i="27"/>
  <c r="B15" i="27"/>
  <c r="H13" i="27"/>
  <c r="G12" i="27"/>
  <c r="F11" i="27"/>
  <c r="B16" i="27"/>
  <c r="H14" i="27"/>
  <c r="G13" i="27"/>
  <c r="F12" i="27"/>
  <c r="E11" i="27"/>
  <c r="M35" i="27"/>
  <c r="S33" i="27"/>
  <c r="R32" i="27"/>
  <c r="Q31" i="27"/>
  <c r="P30" i="27"/>
  <c r="S34" i="27"/>
  <c r="R33" i="27"/>
  <c r="Q32" i="27"/>
  <c r="P31" i="27"/>
  <c r="O30" i="27"/>
  <c r="S35" i="27"/>
  <c r="R34" i="27"/>
  <c r="Q33" i="27"/>
  <c r="P32" i="27"/>
  <c r="O31" i="27"/>
  <c r="N30" i="27"/>
  <c r="R35" i="27"/>
  <c r="Q34" i="27"/>
  <c r="P33" i="27"/>
  <c r="O32" i="27"/>
  <c r="N31" i="27"/>
  <c r="M30" i="27"/>
  <c r="Q35" i="27"/>
  <c r="P34" i="27"/>
  <c r="O33" i="27"/>
  <c r="N32" i="27"/>
  <c r="M31" i="27"/>
  <c r="P35" i="27"/>
  <c r="O34" i="27"/>
  <c r="N33" i="27"/>
  <c r="M32" i="27"/>
  <c r="S30" i="27"/>
  <c r="O35" i="27"/>
  <c r="N34" i="27"/>
  <c r="M33" i="27"/>
  <c r="S31" i="27"/>
  <c r="R30" i="27"/>
  <c r="N35" i="27"/>
  <c r="M34" i="27"/>
  <c r="S32" i="27"/>
  <c r="R31" i="27"/>
  <c r="Q30" i="27"/>
  <c r="C4" i="18" l="1"/>
  <c r="C5" i="18"/>
  <c r="O23" i="18" l="1"/>
  <c r="O22" i="18"/>
  <c r="K22" i="18"/>
  <c r="O21" i="18"/>
  <c r="O16" i="18"/>
  <c r="O15" i="18"/>
  <c r="O14" i="18"/>
  <c r="O13" i="18"/>
  <c r="O12" i="18"/>
  <c r="O10" i="18"/>
  <c r="O5" i="18"/>
  <c r="O4" i="18"/>
  <c r="K23" i="18"/>
  <c r="K21" i="18"/>
  <c r="K16" i="18"/>
  <c r="K15" i="18"/>
  <c r="K14" i="18"/>
  <c r="K13" i="18"/>
  <c r="K12" i="18"/>
  <c r="K10" i="18"/>
  <c r="K5" i="18"/>
  <c r="K4" i="18"/>
  <c r="G23" i="18"/>
  <c r="G22" i="18"/>
  <c r="G21" i="18"/>
  <c r="G16" i="18"/>
  <c r="G15" i="18"/>
  <c r="G14" i="18"/>
  <c r="G13" i="18"/>
  <c r="G12" i="18"/>
  <c r="G10" i="18"/>
  <c r="G5" i="18"/>
  <c r="G4" i="18"/>
  <c r="C26" i="18"/>
  <c r="C23" i="18"/>
  <c r="C22" i="18"/>
  <c r="C21" i="18"/>
  <c r="C16" i="18"/>
  <c r="C15" i="18"/>
  <c r="C14" i="18"/>
  <c r="C13" i="18"/>
  <c r="C12" i="18"/>
  <c r="C10" i="18"/>
  <c r="K26" i="18" l="1"/>
  <c r="O26" i="18" l="1"/>
  <c r="P66" i="6"/>
  <c r="R66" i="6"/>
  <c r="T66" i="6"/>
  <c r="O66" i="6"/>
  <c r="P46" i="6"/>
  <c r="R46" i="6"/>
  <c r="T46" i="6"/>
  <c r="O46" i="6"/>
  <c r="T31" i="6"/>
  <c r="O6" i="18" s="1"/>
  <c r="R31" i="6"/>
  <c r="K6" i="18" s="1"/>
  <c r="P31" i="6"/>
  <c r="G6" i="18" s="1"/>
  <c r="O31" i="6"/>
  <c r="C6" i="18" s="1"/>
  <c r="O7" i="18" l="1"/>
  <c r="K7" i="18"/>
  <c r="G7" i="18"/>
  <c r="C7" i="18"/>
  <c r="T77" i="6"/>
  <c r="O28" i="18" s="1"/>
  <c r="R77" i="6"/>
  <c r="K28" i="18" s="1"/>
  <c r="T60" i="6"/>
  <c r="R60" i="6"/>
  <c r="T52" i="6"/>
  <c r="R52" i="6"/>
  <c r="T40" i="6"/>
  <c r="R40" i="6"/>
  <c r="T25" i="6"/>
  <c r="T34" i="6" s="1"/>
  <c r="R25" i="6"/>
  <c r="R34" i="6" s="1"/>
  <c r="P77" i="6"/>
  <c r="G28" i="18" s="1"/>
  <c r="O77" i="6"/>
  <c r="C28" i="18" s="1"/>
  <c r="P60" i="6"/>
  <c r="O60" i="6"/>
  <c r="P52" i="6"/>
  <c r="O52" i="6"/>
  <c r="P40" i="6"/>
  <c r="O40" i="6"/>
  <c r="P25" i="6"/>
  <c r="P34" i="6" s="1"/>
  <c r="O25" i="6"/>
  <c r="O34" i="6" s="1"/>
  <c r="O17" i="18" l="1"/>
  <c r="O24" i="18" s="1"/>
  <c r="O30" i="18" s="1"/>
  <c r="T68" i="6"/>
  <c r="K17" i="18"/>
  <c r="K24" i="18" s="1"/>
  <c r="K30" i="18" s="1"/>
  <c r="R68" i="6"/>
  <c r="C17" i="18"/>
  <c r="C24" i="18" s="1"/>
  <c r="C30" i="18" s="1"/>
  <c r="O70" i="6"/>
  <c r="O68" i="6"/>
  <c r="G17" i="18"/>
  <c r="G24" i="18" s="1"/>
  <c r="G30" i="18" s="1"/>
  <c r="P68" i="6"/>
  <c r="P70" i="6"/>
  <c r="P84" i="6" s="1"/>
  <c r="R70" i="6"/>
  <c r="R84" i="6" s="1"/>
  <c r="T70" i="6"/>
  <c r="T84" i="6" s="1"/>
</calcChain>
</file>

<file path=xl/sharedStrings.xml><?xml version="1.0" encoding="utf-8"?>
<sst xmlns="http://schemas.openxmlformats.org/spreadsheetml/2006/main" count="580" uniqueCount="235">
  <si>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</si>
  <si>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</si>
  <si>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</si>
  <si>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</si>
  <si>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</si>
  <si>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</si>
  <si>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</si>
  <si>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</si>
  <si>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</si>
  <si>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</si>
  <si>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</si>
  <si>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</si>
  <si>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</si>
  <si>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</si>
  <si>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</si>
  <si>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</si>
  <si>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</si>
  <si>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</si>
  <si>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</si>
  <si>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</si>
  <si>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</si>
  <si>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</si>
  <si>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</si>
  <si>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</si>
  <si>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</si>
  <si>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</si>
  <si>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</si>
  <si>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</si>
  <si>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</si>
  <si>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</si>
  <si>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</si>
  <si>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</si>
  <si>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</si>
  <si>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</si>
  <si>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</si>
  <si>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</si>
  <si>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</si>
  <si>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</si>
  <si>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</si>
  <si>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</si>
  <si>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(This amount will be taken out of your current budget)</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</si>
  <si>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</si>
  <si>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</si>
  <si>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Perkins Program Coordinator/Grant Manager:</t>
  </si>
  <si>
    <t>Last Name:</t>
  </si>
  <si>
    <t>First Name:</t>
  </si>
  <si>
    <t>Address:</t>
  </si>
  <si>
    <t>City:</t>
  </si>
  <si>
    <t>State:</t>
  </si>
  <si>
    <t>Zip Code:</t>
  </si>
  <si>
    <t>Phone:</t>
  </si>
  <si>
    <t>Fax:</t>
  </si>
  <si>
    <t>Email:</t>
  </si>
  <si>
    <t>Fiscal Manager:</t>
  </si>
  <si>
    <t>Extension:</t>
  </si>
  <si>
    <t>Quarter 1</t>
  </si>
  <si>
    <t>Quarter 2</t>
  </si>
  <si>
    <t>Quarter 3</t>
  </si>
  <si>
    <t>Quarter 4</t>
  </si>
  <si>
    <t>Ongoing</t>
  </si>
  <si>
    <t>Major Equipment</t>
  </si>
  <si>
    <t>Campus:</t>
  </si>
  <si>
    <t>Grant Year:</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</si>
  <si>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</si>
  <si>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</si>
  <si>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</si>
  <si>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</si>
  <si>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</si>
  <si>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</si>
  <si>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</si>
  <si>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</si>
  <si>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</si>
  <si>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</si>
  <si>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</si>
  <si>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</si>
  <si>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</si>
  <si>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Grant Allocation:</t>
  </si>
  <si>
    <t xml:space="preserve"> The maximum allowed for the institution is:</t>
  </si>
  <si>
    <t>Salary and Hourly Wages:</t>
  </si>
  <si>
    <t xml:space="preserve">Personnel Services: </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</si>
  <si>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</si>
  <si>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</si>
  <si>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</si>
  <si>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</si>
  <si>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</si>
  <si>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</si>
  <si>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</si>
  <si>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</si>
  <si>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</si>
  <si>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</si>
  <si>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</si>
  <si>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Name:</t>
  </si>
  <si>
    <t>Title:</t>
  </si>
  <si>
    <t>Email Address:</t>
  </si>
  <si>
    <t>Please provide the email addresses, names and titles of people on your campus to be notified of grant issues</t>
  </si>
  <si>
    <t>Other Staff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</si>
  <si>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</si>
  <si>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</si>
  <si>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</si>
  <si>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</si>
  <si>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</si>
  <si>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</si>
  <si>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</si>
  <si>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</si>
  <si>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</si>
  <si>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</si>
  <si>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</si>
  <si>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</si>
  <si>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</si>
  <si>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</si>
  <si>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</si>
  <si>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</si>
  <si>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</si>
  <si>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</si>
  <si>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Local Perkins Apps Due</t>
  </si>
  <si>
    <t>December</t>
  </si>
  <si>
    <t>June</t>
  </si>
  <si>
    <t>Deadline for major equipment orders</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</si>
  <si>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</si>
  <si>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</si>
  <si>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</si>
  <si>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</si>
  <si>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 xml:space="preserve">Carl D. Perkins Program Assurance Agreement 2018-2019
The applicant will comply with the requirements of P.L 109-270 (the Carl D. Perkins Career and Technical Education IV Act of 2016)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</si>
  <si>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Pathways &amp; DE Coordinators Call 1:30 pm</t>
  </si>
  <si>
    <t>PATHWAYS DATES</t>
  </si>
  <si>
    <t>PERKINS &amp; PATHWAYS DATES</t>
  </si>
  <si>
    <t>Perkins Fiscal Year 18-19 Begins</t>
  </si>
  <si>
    <t>Perkins &amp; Pathways Quarter 2 Reports Due</t>
  </si>
  <si>
    <t>11 &amp; 25</t>
  </si>
  <si>
    <t>Pathways and DE Coordinators Calls 1:30pm</t>
  </si>
  <si>
    <t>3,17,31</t>
  </si>
  <si>
    <t>Perkins Coordinator Calls 9:00am</t>
  </si>
  <si>
    <t>2017-2018</t>
  </si>
  <si>
    <t>7-8</t>
  </si>
  <si>
    <t>Pathways Coordinator Training - Tentative</t>
  </si>
  <si>
    <t>PERKINS and MCP RFP Released</t>
  </si>
  <si>
    <t>18-19</t>
  </si>
  <si>
    <t>Perkins Coordinator Training - Tentative</t>
  </si>
  <si>
    <t>Perkins &amp; Pathways Quarter 3 Reports Due</t>
  </si>
  <si>
    <t>Perkins &amp; Pathways Quarter 1 Reports Due</t>
  </si>
  <si>
    <t>Technical Skills Assessments Due 17-18</t>
  </si>
  <si>
    <t>Student Enrollment Data Due 17-18</t>
  </si>
  <si>
    <t>Perkins Fiscal Year 18-19 Ends</t>
  </si>
  <si>
    <t>Perkins/BSP Calendar FY 2018 - 2019</t>
  </si>
  <si>
    <t>End of 1st Quarter</t>
  </si>
  <si>
    <t>End of 2nd Quarter</t>
  </si>
  <si>
    <t>End of 3rd Quarter</t>
  </si>
  <si>
    <t>All travel will follow the state of Montana rates and policies</t>
  </si>
  <si>
    <t>Additional Perkins Contact (if applicable - this please include the Montana Career Pathways Coordinator here if your campus receives that grant):</t>
  </si>
  <si>
    <r>
      <rPr>
        <b/>
        <sz val="11"/>
        <color theme="1"/>
        <rFont val="Calibri"/>
        <family val="2"/>
        <scheme val="minor"/>
      </rPr>
      <t>Application Due Date:</t>
    </r>
    <r>
      <rPr>
        <sz val="11"/>
        <color theme="1"/>
        <rFont val="Calibri"/>
        <family val="2"/>
        <scheme val="minor"/>
      </rPr>
      <t xml:space="preserve"> May 18, 2018</t>
    </r>
  </si>
  <si>
    <r>
      <rPr>
        <b/>
        <sz val="11"/>
        <color theme="1"/>
        <rFont val="Calibri"/>
        <family val="2"/>
        <scheme val="minor"/>
      </rPr>
      <t>Program Manager:</t>
    </r>
    <r>
      <rPr>
        <sz val="11"/>
        <color theme="1"/>
        <rFont val="Calibri"/>
        <family val="2"/>
        <scheme val="minor"/>
      </rPr>
      <t xml:space="preserve"> Amy Williams</t>
    </r>
  </si>
  <si>
    <r>
      <rPr>
        <b/>
        <sz val="11"/>
        <color theme="1"/>
        <rFont val="Calibri"/>
        <family val="2"/>
        <scheme val="minor"/>
      </rPr>
      <t>Phone:</t>
    </r>
    <r>
      <rPr>
        <sz val="11"/>
        <color theme="1"/>
        <rFont val="Calibri"/>
        <family val="2"/>
        <scheme val="minor"/>
      </rPr>
      <t xml:space="preserve"> 406-994-3991</t>
    </r>
  </si>
  <si>
    <r>
      <rPr>
        <b/>
        <sz val="11"/>
        <color theme="1"/>
        <rFont val="Calibri"/>
        <family val="2"/>
        <scheme val="minor"/>
      </rPr>
      <t>Email:</t>
    </r>
    <r>
      <rPr>
        <sz val="11"/>
        <color theme="1"/>
        <rFont val="Calibri"/>
        <family val="2"/>
        <scheme val="minor"/>
      </rPr>
      <t xml:space="preserve"> amy.williams12@montana.edu</t>
    </r>
  </si>
  <si>
    <t>Strengthening Montana Career Pathways 2018-2019</t>
  </si>
  <si>
    <t xml:space="preserve">Pathway Coordinator: (required staff for grant recipients) </t>
  </si>
  <si>
    <t>Abstract: Proposed Scope of Work (250 word summary of the work proposed)</t>
  </si>
  <si>
    <t>Activity Summary Number 1</t>
  </si>
  <si>
    <t>Activity Summary Number 2</t>
  </si>
  <si>
    <t xml:space="preserve">Which MCP(s) are supported by this work?  </t>
  </si>
  <si>
    <t>Activity Summary Number 3</t>
  </si>
  <si>
    <t>Activity Summary Number 4</t>
  </si>
  <si>
    <t>Activity Summary Number 5</t>
  </si>
  <si>
    <t>Activity Summary Number 7</t>
  </si>
  <si>
    <t xml:space="preserve">Fiscal reporting and auditing. </t>
  </si>
  <si>
    <t xml:space="preserve">Increase Dual Enrollment Access &amp; Outreach Project Support Staff. </t>
  </si>
  <si>
    <t>Dual Credit Student Tracking Database</t>
  </si>
  <si>
    <t xml:space="preserve">Begin the process (the first of a 1-3 year project) of developing a system for tracking success outcomes of Gallatin College dual credit students including: matriculation into an MUS institution along with job placement and/or income levels. This will be another project assigned to the VISTA, Work Study, or GRA during their service period.  </t>
  </si>
  <si>
    <t>Dual Enrollment Course Growth in targeted CTE programs</t>
  </si>
  <si>
    <t>Montana Career Pathways (MCP) Outreach and Marketing</t>
  </si>
  <si>
    <t xml:space="preserve">Teacher Training/Continuing Education targeting IT Networking  </t>
  </si>
  <si>
    <t xml:space="preserve">Information Technology </t>
  </si>
  <si>
    <r>
      <rPr>
        <b/>
        <sz val="12"/>
        <color theme="1"/>
        <rFont val="Calibri"/>
        <family val="2"/>
        <scheme val="minor"/>
      </rPr>
      <t>Offer formal teacher training course necessary in creating a remote/hybrid delivery of MCH 122, Intro to CAM (Fusion) dual credit course</t>
    </r>
    <r>
      <rPr>
        <sz val="11"/>
        <color theme="1"/>
        <rFont val="Calibri"/>
        <family val="2"/>
        <scheme val="minor"/>
      </rPr>
      <t xml:space="preserve">. </t>
    </r>
  </si>
  <si>
    <t xml:space="preserve">Using potential NSF grant funding, offer high school instructors at Three Forks and Park High Schools (initially) continuing education credit for a course laying the foundation of curriculum to develop a remote manufacturing lab for high school students to program CAM parts using a camera and livestream videos in collaboration with Gallatin College CNC students &amp; faculty who would check and grade the high school students’ projects. </t>
  </si>
  <si>
    <t xml:space="preserve">Advanced Manufacturing </t>
  </si>
  <si>
    <t>MCP’s related to all Gallatin College’s certificate/degree programs: Advanced Manufacturing, Design and Construction, Health Professions, Business Management, STEM, Hospitality &amp; Tourism, Welding &amp; Fabrication, Information Technology</t>
  </si>
  <si>
    <t xml:space="preserve">Re-branded Manufacturing Day to broader Career/Academic Exploration Event </t>
  </si>
  <si>
    <r>
      <t>A</t>
    </r>
    <r>
      <rPr>
        <sz val="12"/>
        <color theme="1"/>
        <rFont val="Calibri"/>
        <family val="2"/>
        <scheme val="minor"/>
      </rPr>
      <t>ll MCPs, but primarily related to all Gallatin College’s certificate/degree programs: Advanced Manufacturing, Design and Construction, Health Professions, Business Management, STEM, Hospitality &amp; Tourism, Welding &amp; Fabrication, Information Technology</t>
    </r>
  </si>
  <si>
    <r>
      <t>A</t>
    </r>
    <r>
      <rPr>
        <sz val="12"/>
        <color theme="1"/>
        <rFont val="Calibri"/>
        <family val="2"/>
        <scheme val="minor"/>
      </rPr>
      <t xml:space="preserve">ll MCPs related to Gallatin College’s certificate/degree programs: Advanced Manufacturing, Design and Construction, Health Professions, Business Management, STEM, Hospitality &amp; Tourism, Welding &amp; Fabrication, Information Technology as well as  four year programs such as Education &amp; Agriculture. </t>
    </r>
  </si>
  <si>
    <t xml:space="preserve">Pre-Apprenticeship/Work Based Learning Partnership-Park High School </t>
  </si>
  <si>
    <t xml:space="preserve">Business Management, Culinary Arts/Hospitality &amp; Tourism, Health Professions, Advanced Manufacturing (potentially). </t>
  </si>
  <si>
    <t xml:space="preserve"> Health Professions, Business Management, Advanced Manufacturing, Design &amp; Construction </t>
  </si>
  <si>
    <t xml:space="preserve">Welding &amp; Fabrication </t>
  </si>
  <si>
    <t>Free AWS Certification Covered for Dual Credit Welding Students</t>
  </si>
  <si>
    <t xml:space="preserve">This 2018-19 academic year, Gallatin College-MSU will emphasize continued growth in career and technical education dual credit courses. </t>
  </si>
  <si>
    <t/>
  </si>
  <si>
    <r>
      <t>D</t>
    </r>
    <r>
      <rPr>
        <sz val="12"/>
        <color theme="1"/>
        <rFont val="Calibri"/>
        <family val="2"/>
        <scheme val="minor"/>
      </rPr>
      <t xml:space="preserve">evelop and schedule workshops and info sessions with our IT Networking Program Director to present to secondary teachers and high school classes within Gallatin College-MSU's service area. </t>
    </r>
  </si>
  <si>
    <t xml:space="preserve"> Explore pre-apprenticeship/WBL options with Three Forks and Bozeman High Schools</t>
  </si>
  <si>
    <t>1 thru 13</t>
  </si>
  <si>
    <t>Gray</t>
  </si>
  <si>
    <t xml:space="preserve">Stephanie </t>
  </si>
  <si>
    <t>Bozeman</t>
  </si>
  <si>
    <t>MT</t>
  </si>
  <si>
    <t>101 Hamilton Hall, POB 170515</t>
  </si>
  <si>
    <t>406-994-5256</t>
  </si>
  <si>
    <t>Stephanie.Gray2@montana.edu</t>
  </si>
  <si>
    <t>Robert Hietala</t>
  </si>
  <si>
    <t>Dean</t>
  </si>
  <si>
    <t>robert.hietala@montana.edu</t>
  </si>
  <si>
    <t>Shana</t>
  </si>
  <si>
    <t>Wold</t>
  </si>
  <si>
    <t>406-994-2383</t>
  </si>
  <si>
    <t>shana.wold@montana.edu</t>
  </si>
  <si>
    <t>Dayna Klopp</t>
  </si>
  <si>
    <t>Dorgan</t>
  </si>
  <si>
    <t xml:space="preserve">Diane </t>
  </si>
  <si>
    <t>101 Hamilton Hall, PO Box 170515</t>
  </si>
  <si>
    <t>406-994-2646</t>
  </si>
  <si>
    <t xml:space="preserve">dorgan@montana.edu </t>
  </si>
  <si>
    <t xml:space="preserve">Advanced Manufacturing, Health Professions, TBD. </t>
  </si>
  <si>
    <r>
      <t xml:space="preserve">Promote close collaboration with the Work Based Learning (WBL) Facilitator housed at Livingston School District (whose role is to leverage and align academic, industry, and public resources to advance informed high school graduates into future career pathways) incorporating student centered  job shadowing, pre-apprenticeships, apprenticeships and internships with an particular emphasis on </t>
    </r>
    <r>
      <rPr>
        <b/>
        <sz val="12"/>
        <color theme="1"/>
        <rFont val="Calibri"/>
        <family val="2"/>
        <scheme val="minor"/>
      </rPr>
      <t>student run enterprises, culinary arts/hospitality/tourism and health professions.</t>
    </r>
    <r>
      <rPr>
        <sz val="12"/>
        <color theme="1"/>
        <rFont val="Calibri"/>
        <family val="2"/>
        <scheme val="minor"/>
      </rPr>
      <t xml:space="preserve"> Assist with integrating WBL environments &amp; opportunities into high school curriculum development including a CTE high school diploma endorsement for students, teaching workforce competencies, work ethic, and employability knowledge and skills (using Gallatin Valley Manufacturing Partnership curricula) </t>
    </r>
  </si>
  <si>
    <t xml:space="preserve">Increase the amount of high school students interested in earning their full welding certificate or job placement requiring welding certification. 
Increase access to updated welding certification for secondary dual enrollment welding instructors. </t>
  </si>
  <si>
    <t>Gallatin College/Montana St. Unviersity</t>
  </si>
  <si>
    <t>2018-19</t>
  </si>
  <si>
    <r>
      <t xml:space="preserve">The primary focus of the year long VISTA, Work Study or GRA assigned to Gallatin College-MSU </t>
    </r>
    <r>
      <rPr>
        <b/>
        <sz val="12"/>
        <color theme="1"/>
        <rFont val="Calibri"/>
        <family val="2"/>
        <scheme val="minor"/>
      </rPr>
      <t>(</t>
    </r>
    <r>
      <rPr>
        <b/>
        <u/>
        <sz val="12"/>
        <color theme="1"/>
        <rFont val="Calibri"/>
        <family val="2"/>
        <scheme val="minor"/>
      </rPr>
      <t>funded through Perkins</t>
    </r>
    <r>
      <rPr>
        <b/>
        <sz val="12"/>
        <color theme="1"/>
        <rFont val="Calibri"/>
        <family val="2"/>
        <scheme val="minor"/>
      </rPr>
      <t>)</t>
    </r>
    <r>
      <rPr>
        <sz val="12"/>
        <color theme="1"/>
        <rFont val="Calibri"/>
        <family val="2"/>
        <scheme val="minor"/>
      </rPr>
      <t xml:space="preserve"> will be to research and develop a straightforward dual enrollment student orientation program that can be built and delivered in an online platform.</t>
    </r>
    <r>
      <rPr>
        <sz val="12"/>
        <rFont val="Calibri"/>
        <family val="2"/>
        <scheme val="minor"/>
      </rPr>
      <t xml:space="preserve"> Additionally,</t>
    </r>
    <r>
      <rPr>
        <sz val="12"/>
        <color rgb="FFFF0000"/>
        <rFont val="Calibri"/>
        <family val="2"/>
        <scheme val="minor"/>
      </rPr>
      <t xml:space="preserve"> </t>
    </r>
    <r>
      <rPr>
        <sz val="12"/>
        <color theme="1"/>
        <rFont val="Calibri"/>
        <family val="2"/>
        <scheme val="minor"/>
      </rPr>
      <t xml:space="preserve">the adaptation of a self-service course registration process into a system that can be accessed and easily navigated by any dual enrollment or early college high school student </t>
    </r>
    <r>
      <rPr>
        <sz val="12"/>
        <rFont val="Calibri"/>
        <family val="2"/>
        <scheme val="minor"/>
      </rPr>
      <t>will be developed and implemented</t>
    </r>
    <r>
      <rPr>
        <sz val="12"/>
        <color theme="1"/>
        <rFont val="Calibri"/>
        <family val="2"/>
        <scheme val="minor"/>
      </rPr>
      <t>. Once in place &amp; piloted with at least 2 area high schools (i.e.,  Park &amp; Belgrade and/or Three Forks) these systems will be shared as a model for other MUS dual credit programs to adopt &amp; utilize.</t>
    </r>
  </si>
  <si>
    <t>Al MCPs related to Gallatin College’s certificate/degree programs: Advanced Manufacturing, Design and Construction, Health Professions, Business Management, STEM, Hospitality &amp; Tourism, Welding &amp; Fabrication, Information Technology</t>
  </si>
  <si>
    <t xml:space="preserve">Schedule and complete at least three community/secondary, and post-secondary info sessions on MCPs.
Increase overall exposure to and familiarity with MCP options and educate students, teachers, counselor, parents and community members in my service area on this program as a resource and planning tool for learning about “in-demand career fields” through a user friendly interface where students can explore a multitude of careers tracks, dual college credit options, and related MUS post-secondary academic programs while still in high school. </t>
  </si>
  <si>
    <t xml:space="preserve">Create and distribute to dual credit and area high school students, parents, teachers, other organizations simple marketing pieces summarizing newly rebranded MCP program and include website link and MCP synopsis on Gallatin College’s dual enrollment website. Provide training and education on MCP to Gallatin College-MSU staff and advisors. Promote MCP at high school counselor and secondary teacher events or workshops throughout the year such as Montana ACTE, Montana Counselor Tour, etc. </t>
  </si>
  <si>
    <r>
      <rPr>
        <sz val="12"/>
        <color theme="1"/>
        <rFont val="Calibri"/>
        <family val="2"/>
        <scheme val="minor"/>
      </rPr>
      <t xml:space="preserve">Conduct this annual day long event in May 2019 with a new, more comprehensive approach offering a variety of sessions with tracks students can select based on their area of academic/career interest. </t>
    </r>
    <r>
      <rPr>
        <sz val="11"/>
        <color theme="1"/>
        <rFont val="Calibri"/>
        <family val="2"/>
        <scheme val="minor"/>
      </rPr>
      <t xml:space="preserve">
</t>
    </r>
  </si>
  <si>
    <r>
      <rPr>
        <sz val="12"/>
        <color theme="1"/>
        <rFont val="Calibri"/>
        <family val="2"/>
        <scheme val="minor"/>
      </rPr>
      <t xml:space="preserve">Support/promote all activities/projects/events that provide Park High School students real time exposure and connection to post-secondary career futures. 
Improve alignment with business/industry in both Park &amp; Gallatin County by supporting innovative WBL opportunities or blending work experience and applied learning to develop students’ foundational and technical skills to expand their education, career and employment opportunities. 
Direct/regular participation with the Livingston Education &amp; Business Advisory Alliance  and Community Partners in Education. 
Providing resources and guidance for employer mentor selection, training, continued engagement/partnership, and helping promote MCPs incorporating direct WBL that students can utilize in successfully transitioning from high school to post-secondary programs. 
</t>
    </r>
    <r>
      <rPr>
        <sz val="11"/>
        <color theme="1"/>
        <rFont val="Calibri"/>
        <family val="2"/>
        <scheme val="minor"/>
      </rPr>
      <t xml:space="preserve">
</t>
    </r>
  </si>
  <si>
    <t xml:space="preserve">Provide business/industry access to a pool of skilled and motivated future workforce and help students understand the education and skills they need to secure work and be successful employees. 
</t>
  </si>
  <si>
    <r>
      <t xml:space="preserve">Explore pre-apprenticeship/WBL options with Three Forks and Bozeman High Schools. Both of these districts are in a period of great transition, but Gallatin College continues an ongoing discussion on implementing pre-apprenticeship and work based learning programming with each of these schools. Gallatin College has so far met twice with Three Forks and will promote local industry engagement in exploring both </t>
    </r>
    <r>
      <rPr>
        <b/>
        <sz val="12"/>
        <color theme="1"/>
        <rFont val="Calibri"/>
        <family val="2"/>
        <scheme val="minor"/>
      </rPr>
      <t xml:space="preserve">Certified Nursing Assistant (CNA) &amp; Manufacturing pre-apprenticeships. </t>
    </r>
    <r>
      <rPr>
        <sz val="12"/>
        <color theme="1"/>
        <rFont val="Calibri"/>
        <family val="2"/>
        <scheme val="minor"/>
      </rPr>
      <t xml:space="preserve">In the 2018-19 academic year, Bozeman School District will be starting the process of adopting/integrating MSU Northern’s pre-apprenticeship curriculum at Bozeman High School and adding a CTE high school diploma endorsement which Gallatin College will further help facilitate. 
Gallatin College will also conduct meetings with Big Sky Youth Empowerment to discuss how we can partner with their organization in implementing a new pre-apprenticeship &amp; post-secondary faculty career shadowing program/curriculum they want to develop and implement in collaboration with Bozeman School District by 2020. </t>
    </r>
  </si>
  <si>
    <t xml:space="preserve">New CTE courses offered in 2018-19 will include: BIOH 112 Human Form &amp; Function I (2 new sections) BIOH 113 Human Form &amp; Function II (1 new section); M 111, Technical Math (1 new section); IDSN 101 Intro to Design (2 new sections), ACTG 101, Intro to Accounting (1 new section-tentative); and DDSN 135, Solidworks I (1 new section). </t>
  </si>
  <si>
    <r>
      <rPr>
        <sz val="12"/>
        <color theme="1"/>
        <rFont val="Calibri"/>
        <family val="2"/>
        <scheme val="minor"/>
      </rPr>
      <t xml:space="preserve">Plan and offer this annual event in collaboration with industry professionals targeting area high school freshman-juniors to expose them to career opportunities in the Gallatin Valley and related targeted MCP post-secondary academic program tracks offered through Gallatin College-MSU. This coming year we will expand our focus to incorporate an overview of nearly all of the programs Gallatin College offers, not just manufacturing based degrees or certificates. 
</t>
    </r>
    <r>
      <rPr>
        <sz val="11"/>
        <color theme="1"/>
        <rFont val="Calibri"/>
        <family val="2"/>
        <scheme val="minor"/>
      </rPr>
      <t xml:space="preserve">
</t>
    </r>
  </si>
  <si>
    <t>Activity Summary Number 8</t>
  </si>
  <si>
    <t xml:space="preserve">Increase exposure to CNC machine processes and related dual credit delivery to secondary instructors and students who otherwise can not access or afford industry standard machining equipment, share this content as a model for high schools statewide, increase quality and training of post-secondary machining students. 
Increase potential pool of Tech Ed instructors in Montana. 
This activity is contingent upon NSF grant award. </t>
  </si>
  <si>
    <t xml:space="preserve">Schedule a series of test dates in the spring to offer free stick &amp; dual shield AWS certification exams to area high school dual enrollment welding students. </t>
  </si>
  <si>
    <t>Activity Summary Number 9</t>
  </si>
  <si>
    <t>Activity Summary Number 10</t>
  </si>
  <si>
    <t>Activity Summary Number 6</t>
  </si>
  <si>
    <t xml:space="preserve">Diane Dorgan, .85 FTE Dual Enrollment and MT Career Pathways Coordinator. Diane Dorgan' s full time salary is $48,011.  This request is for .85 FTE of Diane Dorgan's salary.  Any General Education courses the Dual Enrollment Coordinator coordinates will be on the .15 FTE college salary side.  </t>
  </si>
  <si>
    <t>.85 FTE Diane Dorgan Benefits .85 FTE benefits = Health Care $10,751, FICA $2,530, PERS $3,457,Medicare $592, WC $180, UI $61.</t>
  </si>
  <si>
    <r>
      <t xml:space="preserve">For this grant cycle, Gallatin College-MSU will be focusing our work and programming to emphasize the 4 Montana Career Pathways of </t>
    </r>
    <r>
      <rPr>
        <b/>
        <sz val="12"/>
        <color theme="1"/>
        <rFont val="Calibri"/>
        <family val="2"/>
        <scheme val="minor"/>
      </rPr>
      <t>Information Technology, Business Management, Advanced Manufacturing and Health Professions</t>
    </r>
    <r>
      <rPr>
        <sz val="12"/>
        <color theme="1"/>
        <rFont val="Calibri"/>
        <family val="2"/>
        <scheme val="minor"/>
      </rPr>
      <t xml:space="preserve">. A fundamental goal this year will be to target comprehensive student outreach and secondary teacher info sessions at our partner high schools to highlight awareness of </t>
    </r>
    <r>
      <rPr>
        <sz val="12"/>
        <rFont val="Calibri"/>
        <family val="2"/>
        <scheme val="minor"/>
      </rPr>
      <t xml:space="preserve">a high demand industry and </t>
    </r>
    <r>
      <rPr>
        <sz val="12"/>
        <color theme="1"/>
        <rFont val="Calibri"/>
        <family val="2"/>
        <scheme val="minor"/>
      </rPr>
      <t>one of our newest certificate programs, Network IT/Cyber Security. We will also target developing packages of dual credit courses to address significant local workforce needs in the areas of Allied Health, Business Management/Bookkeeping, Hospitality Management plus Lean Manufacturing. Another priority is to utilize the services of either an Americorp VISTA, Work Study, or Graduate Research Assistant (</t>
    </r>
    <r>
      <rPr>
        <u/>
        <sz val="12"/>
        <color theme="1"/>
        <rFont val="Calibri"/>
        <family val="2"/>
        <scheme val="minor"/>
      </rPr>
      <t>using funding requested through</t>
    </r>
    <r>
      <rPr>
        <b/>
        <u/>
        <sz val="12"/>
        <color theme="1"/>
        <rFont val="Calibri"/>
        <family val="2"/>
        <scheme val="minor"/>
      </rPr>
      <t xml:space="preserve"> Perkins</t>
    </r>
    <r>
      <rPr>
        <sz val="12"/>
        <color theme="1"/>
        <rFont val="Calibri"/>
        <family val="2"/>
        <scheme val="minor"/>
      </rPr>
      <t xml:space="preserve">) to expand dual credit access and promote </t>
    </r>
    <r>
      <rPr>
        <sz val="12"/>
        <rFont val="Calibri"/>
        <family val="2"/>
        <scheme val="minor"/>
      </rPr>
      <t>an increased</t>
    </r>
    <r>
      <rPr>
        <sz val="12"/>
        <color rgb="FFFF0000"/>
        <rFont val="Calibri"/>
        <family val="2"/>
        <scheme val="minor"/>
      </rPr>
      <t xml:space="preserve"> </t>
    </r>
    <r>
      <rPr>
        <sz val="12"/>
        <color theme="1"/>
        <rFont val="Calibri"/>
        <family val="2"/>
        <scheme val="minor"/>
      </rPr>
      <t>level of college readiness for dual credit students</t>
    </r>
    <r>
      <rPr>
        <sz val="12"/>
        <rFont val="Calibri"/>
        <family val="2"/>
        <scheme val="minor"/>
      </rPr>
      <t>. The temporary staff person in this role will develop and implement</t>
    </r>
    <r>
      <rPr>
        <sz val="12"/>
        <color theme="1"/>
        <rFont val="Calibri"/>
        <family val="2"/>
        <scheme val="minor"/>
      </rPr>
      <t xml:space="preserve"> an improved enrollment services student interface for Montana high school students .  This, along with comprehensive integration of MCP marketing </t>
    </r>
    <r>
      <rPr>
        <sz val="12"/>
        <rFont val="Calibri"/>
        <family val="2"/>
        <scheme val="minor"/>
      </rPr>
      <t>for the</t>
    </r>
    <r>
      <rPr>
        <sz val="12"/>
        <color theme="1"/>
        <rFont val="Calibri"/>
        <family val="2"/>
        <scheme val="minor"/>
      </rPr>
      <t xml:space="preserve"> dual credit program and pursuing pre-apprenticeships &amp; work based learning partnerships with one or two area high schools will successfully address all of the goals and requirements of this year’s grant priorities. </t>
    </r>
  </si>
  <si>
    <t xml:space="preserve">Promote increased awareness of our IT Networking/Cyber Security career pathways and related job opportunities in the Gallatin Valley.
A minimum of three high school classroom visits to discuss IT industry and Pathways in IT.
Increased interest in Gallatin College’s IT Networking program. 
Measure/survey program enrollment from current levels (2 students) to full enrollment (12 plus). </t>
  </si>
  <si>
    <t xml:space="preserve">Write a report documenting/summarizing the first year of developing, implementing and tracking dual credit students. 
Determine the statistical impact and link between Gallatin College-MSU's dual credit program, college access and increased economic mobility.  The overall, long-term goal will be to provide at least 50% of all high school juniors or seniors within the service area of Gallatin College access to at least one dual credit course and determine/assess if this increases their likelihood of matriculating to a post-secondary pathway/program of study per national research findings that dual enrollment increases post-secondary participation. </t>
  </si>
  <si>
    <t xml:space="preserve">Increase direct student access (particularly targeting low-income, rural, first generation college students) to pursuing post-secondary education through dual enrollment courses at Gallatin College-MSU by minimizing/removing common student service/success barriers (and promoting autonomy, accountability)  in navigating higher education and completing career-focused college level coursework.   This will ultimately be measured by assessing/tracking the number of low-income, first generation students participate in dual credit through Gallatin College/MSU and or their post-secondary pathway through pre-post course surveys, focus groups or technology (the VISTA will create methodology) and a newly developed DE student database.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</si>
</sst>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5" x14ac:knownFonts="1">
    <font>
      <sz val="11"/>
      <color theme="1"/>
      <name val="Calibri"/>
      <family val="2"/>
      <scheme val="minor"/>
    </font>
    <font>
      <sz val="11"/>
      <color rgb="FF006100"/>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b/>
      <sz val="14"/>
      <color rgb="FFFF0000"/>
      <name val="Calibri"/>
      <family val="2"/>
      <scheme val="minor"/>
    </font>
    <font>
      <u/>
      <sz val="12"/>
      <color theme="1"/>
      <name val="Calibri"/>
      <family val="2"/>
      <scheme val="minor"/>
    </font>
    <font>
      <b/>
      <u/>
      <sz val="12"/>
      <color theme="1"/>
      <name val="Calibri"/>
      <family val="2"/>
      <scheme val="minor"/>
    </font>
    <font>
      <sz val="12"/>
      <color rgb="FFFF0000"/>
      <name val="Calibri"/>
      <family val="2"/>
      <scheme val="minor"/>
    </font>
    <font>
      <sz val="12"/>
      <name val="Calibri"/>
      <family val="2"/>
      <scheme val="minor"/>
    </font>
  </fonts>
  <fills count="25">
    <fill>
      <patternFill patternType="none"/>
    </fill>
    <fill>
      <patternFill patternType="gray125"/>
    </fill>
    <fill>
      <patternFill patternType="solid">
        <fgColor rgb="FFC6EFCE"/>
      </patternFill>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7" tint="0.39997558519241921"/>
        <bgColor indexed="64"/>
      </patternFill>
    </fill>
    <fill>
      <patternFill patternType="solid">
        <fgColor theme="5" tint="-0.249977111117893"/>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style="thin">
        <color indexed="64"/>
      </right>
      <top/>
      <bottom/>
      <diagonal/>
    </border>
    <border>
      <left style="thin">
        <color indexed="55"/>
      </left>
      <right style="thin">
        <color indexed="55"/>
      </right>
      <top style="thin">
        <color indexed="55"/>
      </top>
      <bottom style="thin">
        <color indexed="55"/>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s>
  <cellStyleXfs count="5">
    <xf numFmtId="0" fontId="0" fillId="0" borderId="0"/>
    <xf numFmtId="0" fontId="1" fillId="2" borderId="0" applyNumberFormat="0" applyBorder="0" applyAlignment="0" applyProtection="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cellStyleXfs>
  <cellXfs count="371">
    <xf numFmtId="0" fontId="0" fillId="0" borderId="0" xfId="0"/>
    <xf numFmtId="0" fontId="2" fillId="0" borderId="0" xfId="0" applyFont="1"/>
    <xf numFmtId="0" fontId="2"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2" fillId="0" borderId="1" xfId="0" applyFont="1" applyBorder="1" applyAlignment="1">
      <alignment horizontal="center"/>
    </xf>
    <xf numFmtId="0" fontId="2" fillId="0" borderId="1" xfId="0" applyFont="1" applyBorder="1"/>
    <xf numFmtId="0" fontId="0" fillId="0" borderId="1" xfId="0" applyFont="1" applyBorder="1"/>
    <xf numFmtId="0" fontId="2" fillId="0" borderId="1" xfId="0" applyFont="1" applyFill="1" applyBorder="1" applyAlignment="1">
      <alignment horizontal="center"/>
    </xf>
    <xf numFmtId="0" fontId="0" fillId="0" borderId="0" xfId="0" applyAlignment="1">
      <alignment wrapText="1"/>
    </xf>
    <xf numFmtId="0" fontId="0" fillId="5" borderId="0" xfId="0" applyFill="1"/>
    <xf numFmtId="0" fontId="0" fillId="0" borderId="0" xfId="0" applyBorder="1" applyAlignment="1">
      <alignment wrapText="1"/>
    </xf>
    <xf numFmtId="0" fontId="0" fillId="0" borderId="0" xfId="0" applyBorder="1"/>
    <xf numFmtId="0" fontId="2" fillId="0" borderId="0" xfId="0" applyFont="1" applyAlignment="1"/>
    <xf numFmtId="0" fontId="0" fillId="0" borderId="0" xfId="0" applyBorder="1" applyAlignment="1">
      <alignment horizontal="left"/>
    </xf>
    <xf numFmtId="0" fontId="0" fillId="0" borderId="0" xfId="0" applyBorder="1" applyAlignment="1"/>
    <xf numFmtId="0" fontId="2" fillId="0" borderId="0" xfId="0" applyFont="1" applyBorder="1" applyAlignment="1"/>
    <xf numFmtId="0" fontId="0" fillId="0" borderId="6" xfId="0" applyBorder="1" applyAlignment="1">
      <alignment horizontal="left"/>
    </xf>
    <xf numFmtId="0" fontId="2" fillId="0" borderId="0" xfId="0" applyFont="1" applyBorder="1" applyAlignment="1">
      <alignment horizontal="center"/>
    </xf>
    <xf numFmtId="0" fontId="2" fillId="0" borderId="1" xfId="0" applyFont="1" applyBorder="1" applyAlignment="1">
      <alignment horizontal="left"/>
    </xf>
    <xf numFmtId="0" fontId="0" fillId="0" borderId="0" xfId="0" applyAlignment="1">
      <alignment horizontal="center" wrapText="1"/>
    </xf>
    <xf numFmtId="0" fontId="2" fillId="0" borderId="0" xfId="0" applyFont="1" applyAlignment="1">
      <alignment horizontal="center" wrapText="1"/>
    </xf>
    <xf numFmtId="0" fontId="2" fillId="0" borderId="24" xfId="0" applyFont="1" applyBorder="1"/>
    <xf numFmtId="0" fontId="6" fillId="0" borderId="0" xfId="0" applyFont="1" applyBorder="1" applyAlignment="1"/>
    <xf numFmtId="0" fontId="3" fillId="0" borderId="0" xfId="0" applyFont="1" applyAlignment="1"/>
    <xf numFmtId="0" fontId="2" fillId="0" borderId="1" xfId="0" applyFont="1" applyBorder="1" applyAlignment="1">
      <alignment horizontal="center" wrapText="1"/>
    </xf>
    <xf numFmtId="0" fontId="0" fillId="0" borderId="1" xfId="0" applyBorder="1" applyAlignment="1">
      <alignment horizontal="center" wrapText="1"/>
    </xf>
    <xf numFmtId="0" fontId="2" fillId="0" borderId="2" xfId="0" applyFont="1" applyBorder="1" applyAlignment="1">
      <alignment horizontal="left"/>
    </xf>
    <xf numFmtId="164" fontId="2" fillId="0" borderId="23" xfId="0" applyNumberFormat="1" applyFont="1" applyBorder="1" applyAlignment="1"/>
    <xf numFmtId="164" fontId="2" fillId="0" borderId="0" xfId="0" applyNumberFormat="1" applyFont="1"/>
    <xf numFmtId="164" fontId="2" fillId="0" borderId="0" xfId="0" applyNumberFormat="1" applyFont="1" applyAlignment="1">
      <alignment horizontal="center"/>
    </xf>
    <xf numFmtId="0" fontId="2" fillId="0" borderId="23" xfId="0" applyFont="1" applyBorder="1" applyAlignment="1">
      <alignment horizontal="center" wrapText="1"/>
    </xf>
    <xf numFmtId="164" fontId="2" fillId="0" borderId="0" xfId="0" applyNumberFormat="1" applyFont="1" applyBorder="1" applyAlignment="1"/>
    <xf numFmtId="0" fontId="2" fillId="0" borderId="23" xfId="0" applyFont="1" applyBorder="1"/>
    <xf numFmtId="164" fontId="2" fillId="0" borderId="23" xfId="0" applyNumberFormat="1" applyFont="1" applyBorder="1"/>
    <xf numFmtId="0" fontId="9" fillId="0" borderId="0" xfId="0" applyFont="1" applyFill="1" applyAlignment="1"/>
    <xf numFmtId="0" fontId="2" fillId="0" borderId="0" xfId="0" applyFont="1" applyFill="1"/>
    <xf numFmtId="0" fontId="5" fillId="0" borderId="0" xfId="0" applyFont="1" applyFill="1" applyAlignment="1">
      <alignment horizontal="center"/>
    </xf>
    <xf numFmtId="164" fontId="2" fillId="0" borderId="0" xfId="0" applyNumberFormat="1" applyFont="1" applyFill="1"/>
    <xf numFmtId="164" fontId="4" fillId="0" borderId="0" xfId="0" applyNumberFormat="1" applyFont="1"/>
    <xf numFmtId="0" fontId="10" fillId="0" borderId="0" xfId="0" applyFont="1"/>
    <xf numFmtId="0" fontId="10" fillId="0" borderId="0" xfId="0" applyFont="1" applyAlignment="1">
      <alignment horizontal="center" wrapText="1"/>
    </xf>
    <xf numFmtId="164" fontId="10" fillId="0" borderId="0" xfId="0" applyNumberFormat="1" applyFont="1"/>
    <xf numFmtId="0" fontId="5" fillId="0" borderId="0" xfId="0" applyFont="1" applyAlignment="1"/>
    <xf numFmtId="0" fontId="0" fillId="0" borderId="0" xfId="0" applyAlignment="1">
      <alignment horizontal="left"/>
    </xf>
    <xf numFmtId="0" fontId="2" fillId="0" borderId="0" xfId="0" applyFont="1" applyAlignment="1">
      <alignment horizontal="left"/>
    </xf>
    <xf numFmtId="0" fontId="3" fillId="0" borderId="23" xfId="0" applyFont="1" applyBorder="1" applyAlignment="1">
      <alignment horizontal="right"/>
    </xf>
    <xf numFmtId="0" fontId="2" fillId="0" borderId="23" xfId="0" applyFont="1" applyBorder="1" applyAlignment="1">
      <alignment horizontal="right"/>
    </xf>
    <xf numFmtId="0" fontId="4" fillId="11" borderId="0" xfId="0" applyFont="1" applyFill="1" applyAlignment="1">
      <alignment horizontal="left"/>
    </xf>
    <xf numFmtId="0" fontId="0" fillId="0" borderId="0" xfId="0" applyAlignment="1">
      <alignment horizontal="left" wrapText="1"/>
    </xf>
    <xf numFmtId="0" fontId="0" fillId="0" borderId="13" xfId="0" applyBorder="1" applyAlignment="1">
      <alignment horizontal="left"/>
    </xf>
    <xf numFmtId="0" fontId="4" fillId="5" borderId="0" xfId="0" applyFont="1" applyFill="1" applyAlignment="1">
      <alignment horizontal="left"/>
    </xf>
    <xf numFmtId="0" fontId="0" fillId="0" borderId="0" xfId="0" applyAlignment="1">
      <alignment horizontal="center" wrapText="1"/>
    </xf>
    <xf numFmtId="0" fontId="2" fillId="0" borderId="20" xfId="0" applyFont="1" applyBorder="1" applyAlignment="1">
      <alignment horizontal="left"/>
    </xf>
    <xf numFmtId="0" fontId="2" fillId="0" borderId="21" xfId="0" applyFont="1" applyBorder="1" applyAlignment="1">
      <alignment horizontal="left"/>
    </xf>
    <xf numFmtId="0" fontId="2" fillId="0" borderId="22" xfId="0" applyFont="1" applyBorder="1" applyAlignment="1">
      <alignment horizontal="left"/>
    </xf>
    <xf numFmtId="0" fontId="2" fillId="0" borderId="19" xfId="0" applyFont="1" applyBorder="1" applyAlignment="1">
      <alignment horizontal="left"/>
    </xf>
    <xf numFmtId="0" fontId="2" fillId="0" borderId="0" xfId="0" applyFont="1" applyBorder="1" applyAlignment="1">
      <alignment horizontal="left"/>
    </xf>
    <xf numFmtId="0" fontId="0" fillId="0" borderId="0" xfId="0" applyAlignment="1"/>
    <xf numFmtId="0" fontId="2" fillId="0" borderId="20" xfId="0" applyFont="1" applyBorder="1" applyAlignment="1"/>
    <xf numFmtId="0" fontId="2" fillId="0" borderId="22" xfId="0" applyFont="1" applyBorder="1" applyAlignment="1"/>
    <xf numFmtId="0" fontId="0" fillId="0" borderId="0" xfId="0" applyBorder="1" applyAlignment="1">
      <alignment horizontal="center" wrapText="1"/>
    </xf>
    <xf numFmtId="0" fontId="0" fillId="0" borderId="0" xfId="0" applyBorder="1" applyAlignment="1">
      <alignment horizontal="center"/>
    </xf>
    <xf numFmtId="0" fontId="2" fillId="0" borderId="0" xfId="0" applyFont="1" applyFill="1" applyBorder="1" applyAlignment="1">
      <alignment horizontal="center"/>
    </xf>
    <xf numFmtId="44" fontId="0" fillId="0" borderId="1" xfId="0" applyNumberFormat="1" applyBorder="1"/>
    <xf numFmtId="44" fontId="2" fillId="0" borderId="1" xfId="0" applyNumberFormat="1" applyFont="1" applyBorder="1"/>
    <xf numFmtId="44" fontId="0" fillId="0" borderId="0" xfId="0" applyNumberFormat="1"/>
    <xf numFmtId="0" fontId="0" fillId="5" borderId="0" xfId="0" applyFill="1" applyAlignment="1">
      <alignment horizontal="center"/>
    </xf>
    <xf numFmtId="164" fontId="2" fillId="0" borderId="0" xfId="0" applyNumberFormat="1" applyFont="1" applyBorder="1" applyAlignment="1">
      <alignment horizontal="center"/>
    </xf>
    <xf numFmtId="0" fontId="2" fillId="0" borderId="2" xfId="0" applyFont="1" applyBorder="1" applyAlignment="1">
      <alignment horizontal="center"/>
    </xf>
    <xf numFmtId="164" fontId="2" fillId="0" borderId="0" xfId="0" applyNumberFormat="1" applyFont="1" applyFill="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 xfId="0" applyBorder="1" applyAlignment="1" applyProtection="1">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6" xfId="0" applyBorder="1" applyAlignment="1" applyProtection="1">
      <alignment wrapText="1"/>
      <protection locked="0"/>
    </xf>
    <xf numFmtId="0" fontId="0" fillId="0" borderId="2" xfId="0" applyBorder="1" applyAlignment="1" applyProtection="1"/>
    <xf numFmtId="164" fontId="0" fillId="0" borderId="2" xfId="0" applyNumberFormat="1" applyBorder="1" applyAlignment="1" applyProtection="1">
      <alignment horizontal="center"/>
      <protection locked="0"/>
    </xf>
    <xf numFmtId="0" fontId="2" fillId="0" borderId="1" xfId="0" applyFont="1" applyFill="1" applyBorder="1" applyAlignment="1" applyProtection="1">
      <alignment horizontal="center" wrapText="1"/>
      <protection locked="0"/>
    </xf>
    <xf numFmtId="164" fontId="2" fillId="0" borderId="0" xfId="0" applyNumberFormat="1" applyFont="1" applyBorder="1" applyProtection="1">
      <protection locked="0"/>
    </xf>
    <xf numFmtId="0" fontId="11" fillId="0" borderId="0" xfId="2"/>
    <xf numFmtId="1" fontId="11" fillId="0" borderId="0" xfId="2" applyNumberFormat="1"/>
    <xf numFmtId="0" fontId="15" fillId="13" borderId="0" xfId="3" applyFont="1" applyFill="1" applyAlignment="1" applyProtection="1"/>
    <xf numFmtId="0" fontId="15" fillId="13" borderId="0" xfId="3" applyFont="1" applyFill="1" applyAlignment="1" applyProtection="1">
      <alignment horizontal="right"/>
    </xf>
    <xf numFmtId="0" fontId="11" fillId="0" borderId="0" xfId="2" applyBorder="1"/>
    <xf numFmtId="0" fontId="17" fillId="0" borderId="0" xfId="2" applyFont="1" applyBorder="1"/>
    <xf numFmtId="0" fontId="17" fillId="0" borderId="0" xfId="2" applyFont="1"/>
    <xf numFmtId="0" fontId="23" fillId="0" borderId="0" xfId="2" applyFont="1"/>
    <xf numFmtId="0" fontId="17" fillId="0" borderId="0" xfId="2" applyFont="1" applyAlignment="1">
      <alignment vertical="center"/>
    </xf>
    <xf numFmtId="0" fontId="26" fillId="0" borderId="0" xfId="2" applyFont="1"/>
    <xf numFmtId="0" fontId="17" fillId="17" borderId="0" xfId="2" applyFont="1" applyFill="1"/>
    <xf numFmtId="1" fontId="17" fillId="0" borderId="0" xfId="2" applyNumberFormat="1" applyFont="1" applyAlignment="1">
      <alignment horizontal="left" vertical="center"/>
    </xf>
    <xf numFmtId="0" fontId="17" fillId="0" borderId="0" xfId="2" applyFont="1" applyAlignment="1">
      <alignment horizontal="left" vertical="center"/>
    </xf>
    <xf numFmtId="0" fontId="23" fillId="17" borderId="0" xfId="2" applyFont="1" applyFill="1"/>
    <xf numFmtId="0" fontId="29" fillId="0" borderId="0" xfId="2" applyFont="1"/>
    <xf numFmtId="0" fontId="27" fillId="0" borderId="0" xfId="2" applyFont="1" applyBorder="1"/>
    <xf numFmtId="0" fontId="0" fillId="0" borderId="0" xfId="0" applyAlignment="1">
      <alignment vertical="center"/>
    </xf>
    <xf numFmtId="0" fontId="4" fillId="6" borderId="2" xfId="0" applyFont="1" applyFill="1" applyBorder="1" applyAlignment="1">
      <alignment horizontal="left" vertical="center"/>
    </xf>
    <xf numFmtId="0" fontId="5" fillId="6" borderId="18" xfId="0" applyFont="1" applyFill="1" applyBorder="1" applyAlignment="1">
      <alignment horizontal="left" vertical="center"/>
    </xf>
    <xf numFmtId="0" fontId="0" fillId="6" borderId="3" xfId="0" applyFill="1" applyBorder="1" applyAlignment="1">
      <alignment vertical="center"/>
    </xf>
    <xf numFmtId="0" fontId="2" fillId="6" borderId="1"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4" fillId="7" borderId="2" xfId="0" applyFont="1" applyFill="1" applyBorder="1" applyAlignment="1">
      <alignment horizontal="left" vertical="center"/>
    </xf>
    <xf numFmtId="0" fontId="4" fillId="7" borderId="18" xfId="0" applyFont="1" applyFill="1" applyBorder="1" applyAlignment="1">
      <alignment horizontal="left" vertical="center"/>
    </xf>
    <xf numFmtId="0" fontId="4" fillId="7" borderId="18" xfId="0" applyFont="1" applyFill="1" applyBorder="1" applyAlignment="1">
      <alignment horizontal="left" vertical="center" wrapText="1"/>
    </xf>
    <xf numFmtId="0" fontId="4" fillId="7" borderId="3"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12" borderId="2" xfId="0" applyFont="1" applyFill="1" applyBorder="1" applyAlignment="1">
      <alignment horizontal="left" vertical="center"/>
    </xf>
    <xf numFmtId="0" fontId="4" fillId="12" borderId="18" xfId="0" applyFont="1" applyFill="1" applyBorder="1" applyAlignment="1">
      <alignment horizontal="left" vertical="center"/>
    </xf>
    <xf numFmtId="0" fontId="4" fillId="12" borderId="18" xfId="0" applyFont="1" applyFill="1" applyBorder="1" applyAlignment="1">
      <alignment horizontal="left" vertical="center" wrapText="1"/>
    </xf>
    <xf numFmtId="0" fontId="4" fillId="12" borderId="3" xfId="0" applyFont="1" applyFill="1" applyBorder="1" applyAlignment="1">
      <alignment horizontal="left" vertical="center" wrapText="1"/>
    </xf>
    <xf numFmtId="0" fontId="2" fillId="12" borderId="1"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0" fillId="12" borderId="0" xfId="0" applyFill="1" applyAlignment="1">
      <alignment vertical="center"/>
    </xf>
    <xf numFmtId="0" fontId="4" fillId="8" borderId="2" xfId="0" applyFont="1" applyFill="1" applyBorder="1" applyAlignment="1">
      <alignment vertical="center"/>
    </xf>
    <xf numFmtId="0" fontId="3" fillId="8" borderId="18" xfId="0" applyFont="1" applyFill="1" applyBorder="1" applyAlignment="1">
      <alignment vertical="center"/>
    </xf>
    <xf numFmtId="0" fontId="3" fillId="8" borderId="3" xfId="0" applyFont="1" applyFill="1" applyBorder="1" applyAlignment="1">
      <alignment vertical="center"/>
    </xf>
    <xf numFmtId="0" fontId="2" fillId="8"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9" borderId="2" xfId="0" applyFont="1" applyFill="1" applyBorder="1" applyAlignment="1">
      <alignment vertical="center"/>
    </xf>
    <xf numFmtId="0" fontId="3" fillId="9" borderId="18" xfId="0" applyFont="1" applyFill="1" applyBorder="1" applyAlignment="1">
      <alignment vertical="center"/>
    </xf>
    <xf numFmtId="0" fontId="3" fillId="9" borderId="3" xfId="0" applyFont="1" applyFill="1" applyBorder="1" applyAlignment="1">
      <alignment vertical="center"/>
    </xf>
    <xf numFmtId="0" fontId="2"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4" borderId="2" xfId="0" applyFont="1" applyFill="1" applyBorder="1" applyAlignment="1">
      <alignment horizontal="left" vertical="center"/>
    </xf>
    <xf numFmtId="0" fontId="4" fillId="4" borderId="18" xfId="0" applyFont="1" applyFill="1" applyBorder="1" applyAlignment="1">
      <alignment horizontal="left" vertical="center"/>
    </xf>
    <xf numFmtId="0" fontId="4" fillId="4" borderId="3" xfId="0" applyFont="1" applyFill="1" applyBorder="1" applyAlignment="1">
      <alignment horizontal="left" vertical="center"/>
    </xf>
    <xf numFmtId="0" fontId="2" fillId="4"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10" borderId="2" xfId="0" applyFont="1" applyFill="1" applyBorder="1" applyAlignment="1">
      <alignment horizontal="left" vertical="center"/>
    </xf>
    <xf numFmtId="0" fontId="4" fillId="10" borderId="18" xfId="0" applyFont="1" applyFill="1" applyBorder="1" applyAlignment="1">
      <alignment horizontal="left" vertical="center"/>
    </xf>
    <xf numFmtId="0" fontId="3" fillId="10" borderId="18" xfId="0" applyFont="1" applyFill="1" applyBorder="1" applyAlignment="1">
      <alignment horizontal="left" vertical="center"/>
    </xf>
    <xf numFmtId="0" fontId="0" fillId="10" borderId="18" xfId="0" applyFill="1" applyBorder="1" applyAlignment="1">
      <alignment vertical="center"/>
    </xf>
    <xf numFmtId="0" fontId="0" fillId="10" borderId="3" xfId="0" applyFill="1" applyBorder="1" applyAlignment="1">
      <alignment vertical="center"/>
    </xf>
    <xf numFmtId="0" fontId="2" fillId="10"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0" fillId="0" borderId="0" xfId="0" applyAlignment="1">
      <alignment horizontal="left"/>
    </xf>
    <xf numFmtId="1" fontId="18" fillId="0" borderId="0" xfId="2" applyNumberFormat="1" applyFont="1" applyAlignment="1">
      <alignment horizontal="left" vertical="top" wrapText="1"/>
    </xf>
    <xf numFmtId="164" fontId="2" fillId="0" borderId="0" xfId="0" applyNumberFormat="1" applyFont="1" applyAlignment="1">
      <alignment horizontal="right"/>
    </xf>
    <xf numFmtId="0" fontId="2" fillId="0" borderId="23" xfId="0" applyFont="1" applyBorder="1" applyAlignment="1">
      <alignment horizontal="left"/>
    </xf>
    <xf numFmtId="164" fontId="4" fillId="0" borderId="0" xfId="0" applyNumberFormat="1" applyFont="1" applyAlignment="1">
      <alignment horizontal="right"/>
    </xf>
    <xf numFmtId="0" fontId="0" fillId="0" borderId="0" xfId="0" applyAlignment="1">
      <alignment horizontal="right"/>
    </xf>
    <xf numFmtId="164" fontId="2" fillId="0" borderId="0" xfId="0" applyNumberFormat="1" applyFont="1" applyBorder="1" applyAlignment="1" applyProtection="1">
      <alignment horizontal="right"/>
      <protection locked="0"/>
    </xf>
    <xf numFmtId="164" fontId="10" fillId="0" borderId="0" xfId="0" applyNumberFormat="1" applyFont="1" applyAlignment="1">
      <alignment horizontal="right"/>
    </xf>
    <xf numFmtId="164" fontId="2" fillId="0" borderId="23" xfId="0" applyNumberFormat="1" applyFont="1" applyBorder="1" applyAlignment="1">
      <alignment horizontal="right"/>
    </xf>
    <xf numFmtId="0" fontId="30" fillId="9" borderId="18" xfId="0" applyFont="1" applyFill="1" applyBorder="1" applyAlignment="1">
      <alignment vertical="center"/>
    </xf>
    <xf numFmtId="0" fontId="13" fillId="13" borderId="0" xfId="2" applyFont="1" applyFill="1" applyAlignment="1" applyProtection="1">
      <alignment vertical="center"/>
    </xf>
    <xf numFmtId="0" fontId="11" fillId="13" borderId="0" xfId="2" applyFill="1" applyProtection="1"/>
    <xf numFmtId="0" fontId="11" fillId="0" borderId="0" xfId="2" applyProtection="1"/>
    <xf numFmtId="1" fontId="11" fillId="0" borderId="0" xfId="2" applyNumberFormat="1" applyProtection="1"/>
    <xf numFmtId="0" fontId="11" fillId="13" borderId="0" xfId="2" applyFont="1" applyFill="1" applyProtection="1"/>
    <xf numFmtId="0" fontId="17" fillId="13" borderId="0" xfId="4" applyNumberFormat="1" applyFont="1" applyFill="1" applyAlignment="1" applyProtection="1">
      <alignment horizontal="right" vertical="center"/>
    </xf>
    <xf numFmtId="1" fontId="18" fillId="0" borderId="0" xfId="2" applyNumberFormat="1" applyFont="1" applyAlignment="1" applyProtection="1">
      <alignment vertical="center"/>
    </xf>
    <xf numFmtId="0" fontId="17" fillId="13" borderId="0" xfId="2" applyFont="1" applyFill="1" applyBorder="1" applyAlignment="1" applyProtection="1">
      <alignment horizontal="center"/>
    </xf>
    <xf numFmtId="0" fontId="17" fillId="13" borderId="0" xfId="2" applyFont="1" applyFill="1" applyProtection="1"/>
    <xf numFmtId="1" fontId="11" fillId="13" borderId="0" xfId="2" applyNumberFormat="1" applyFont="1" applyFill="1" applyProtection="1"/>
    <xf numFmtId="1" fontId="20" fillId="0" borderId="0" xfId="2" applyNumberFormat="1" applyFont="1" applyAlignment="1" applyProtection="1">
      <alignment vertical="top" wrapText="1"/>
    </xf>
    <xf numFmtId="1" fontId="20" fillId="0" borderId="0" xfId="2" applyNumberFormat="1" applyFont="1" applyAlignment="1" applyProtection="1">
      <alignment horizontal="left" vertical="top" wrapText="1"/>
    </xf>
    <xf numFmtId="0" fontId="11" fillId="0" borderId="0" xfId="2" applyBorder="1" applyProtection="1"/>
    <xf numFmtId="0" fontId="17" fillId="0" borderId="0" xfId="2" applyFont="1" applyBorder="1" applyProtection="1"/>
    <xf numFmtId="0" fontId="22" fillId="0" borderId="0" xfId="2" applyFont="1" applyFill="1" applyBorder="1" applyAlignment="1" applyProtection="1">
      <alignment horizontal="center" vertical="center"/>
    </xf>
    <xf numFmtId="1" fontId="22" fillId="0" borderId="0" xfId="2" applyNumberFormat="1" applyFont="1" applyFill="1" applyBorder="1" applyAlignment="1" applyProtection="1">
      <alignment horizontal="center" vertical="center"/>
    </xf>
    <xf numFmtId="0" fontId="17" fillId="0" borderId="0" xfId="2" applyFont="1" applyProtection="1"/>
    <xf numFmtId="0" fontId="23" fillId="0" borderId="0" xfId="2" applyFont="1" applyProtection="1"/>
    <xf numFmtId="0" fontId="17" fillId="0" borderId="0" xfId="2" applyFont="1" applyBorder="1" applyAlignment="1" applyProtection="1">
      <alignment vertical="center"/>
    </xf>
    <xf numFmtId="0" fontId="17" fillId="0" borderId="0" xfId="2" applyFont="1" applyAlignment="1" applyProtection="1">
      <alignment vertical="center"/>
    </xf>
    <xf numFmtId="0" fontId="26" fillId="0" borderId="0" xfId="2" applyFont="1" applyProtection="1"/>
    <xf numFmtId="0" fontId="17" fillId="13" borderId="0" xfId="2" applyFont="1" applyFill="1" applyBorder="1" applyAlignment="1" applyProtection="1">
      <alignment horizontal="center" vertical="center"/>
    </xf>
    <xf numFmtId="0" fontId="25" fillId="13" borderId="0" xfId="2" applyFont="1" applyFill="1" applyBorder="1" applyAlignment="1" applyProtection="1">
      <alignment horizontal="center" vertical="center"/>
    </xf>
    <xf numFmtId="0" fontId="25" fillId="16" borderId="0" xfId="2" applyFont="1" applyFill="1" applyAlignment="1" applyProtection="1">
      <alignment horizontal="left"/>
    </xf>
    <xf numFmtId="0" fontId="17" fillId="17" borderId="0" xfId="2" applyFont="1" applyFill="1" applyAlignment="1" applyProtection="1">
      <alignment vertical="center" wrapText="1"/>
    </xf>
    <xf numFmtId="167" fontId="17" fillId="0" borderId="29" xfId="2" applyNumberFormat="1" applyFont="1" applyFill="1" applyBorder="1" applyAlignment="1" applyProtection="1">
      <alignment horizontal="center" vertical="center"/>
    </xf>
    <xf numFmtId="167" fontId="25" fillId="18" borderId="29" xfId="2" applyNumberFormat="1" applyFont="1" applyFill="1" applyBorder="1" applyAlignment="1" applyProtection="1">
      <alignment horizontal="center" vertical="center"/>
    </xf>
    <xf numFmtId="167" fontId="25" fillId="22" borderId="29" xfId="2" applyNumberFormat="1" applyFont="1" applyFill="1" applyBorder="1" applyAlignment="1" applyProtection="1">
      <alignment horizontal="center" vertical="center"/>
    </xf>
    <xf numFmtId="167" fontId="25" fillId="0" borderId="29" xfId="2" applyNumberFormat="1" applyFont="1" applyFill="1" applyBorder="1" applyAlignment="1" applyProtection="1">
      <alignment horizontal="center" vertical="center"/>
    </xf>
    <xf numFmtId="0" fontId="25" fillId="22" borderId="0" xfId="2" applyFont="1" applyFill="1" applyAlignment="1" applyProtection="1">
      <alignment horizontal="left"/>
    </xf>
    <xf numFmtId="0" fontId="17" fillId="0" borderId="0" xfId="2" applyFont="1" applyAlignment="1" applyProtection="1">
      <alignment wrapText="1"/>
    </xf>
    <xf numFmtId="167" fontId="25" fillId="16" borderId="29" xfId="2" applyNumberFormat="1" applyFont="1" applyFill="1" applyBorder="1" applyAlignment="1" applyProtection="1">
      <alignment horizontal="center" vertical="center"/>
    </xf>
    <xf numFmtId="1" fontId="17" fillId="17" borderId="0" xfId="2" applyNumberFormat="1" applyFont="1" applyFill="1" applyProtection="1"/>
    <xf numFmtId="0" fontId="17" fillId="17" borderId="0" xfId="2" applyFont="1" applyFill="1" applyProtection="1"/>
    <xf numFmtId="1" fontId="17" fillId="17" borderId="0" xfId="2" applyNumberFormat="1" applyFont="1" applyFill="1" applyAlignment="1" applyProtection="1">
      <alignment horizontal="left" vertical="center"/>
    </xf>
    <xf numFmtId="0" fontId="17" fillId="17" borderId="0" xfId="2" applyFont="1" applyFill="1" applyAlignment="1" applyProtection="1">
      <alignment vertical="center"/>
    </xf>
    <xf numFmtId="1" fontId="25" fillId="18" borderId="0" xfId="2" applyNumberFormat="1" applyFont="1" applyFill="1" applyAlignment="1" applyProtection="1">
      <alignment horizontal="left" vertical="center"/>
    </xf>
    <xf numFmtId="167" fontId="25" fillId="18" borderId="0" xfId="2" applyNumberFormat="1" applyFont="1" applyFill="1" applyAlignment="1" applyProtection="1">
      <alignment horizontal="left" vertical="center"/>
    </xf>
    <xf numFmtId="0" fontId="28" fillId="17" borderId="0" xfId="2" applyFont="1" applyFill="1" applyAlignment="1" applyProtection="1">
      <alignment vertical="center"/>
    </xf>
    <xf numFmtId="167" fontId="25" fillId="17" borderId="29" xfId="2" applyNumberFormat="1" applyFont="1" applyFill="1" applyBorder="1" applyAlignment="1" applyProtection="1">
      <alignment horizontal="center" vertical="center"/>
    </xf>
    <xf numFmtId="0" fontId="25" fillId="16" borderId="0" xfId="2" applyFont="1" applyFill="1" applyProtection="1"/>
    <xf numFmtId="167" fontId="25" fillId="11" borderId="29" xfId="2" applyNumberFormat="1" applyFont="1" applyFill="1" applyBorder="1" applyAlignment="1" applyProtection="1">
      <alignment horizontal="center" vertical="center"/>
    </xf>
    <xf numFmtId="0" fontId="17" fillId="0" borderId="0" xfId="2" applyFont="1" applyFill="1" applyAlignment="1" applyProtection="1">
      <alignment horizontal="left"/>
    </xf>
    <xf numFmtId="167" fontId="17" fillId="0" borderId="0" xfId="2" applyNumberFormat="1" applyFont="1" applyFill="1" applyBorder="1" applyAlignment="1" applyProtection="1">
      <alignment horizontal="center" vertical="center"/>
    </xf>
    <xf numFmtId="167" fontId="25" fillId="22" borderId="0" xfId="2" applyNumberFormat="1" applyFont="1" applyFill="1" applyBorder="1" applyAlignment="1" applyProtection="1">
      <alignment horizontal="center" vertical="center"/>
    </xf>
    <xf numFmtId="167" fontId="25" fillId="0" borderId="0" xfId="2" applyNumberFormat="1" applyFont="1" applyFill="1" applyBorder="1" applyAlignment="1" applyProtection="1">
      <alignment horizontal="center" vertical="center"/>
    </xf>
    <xf numFmtId="1" fontId="17" fillId="0" borderId="0" xfId="2" applyNumberFormat="1" applyFont="1" applyAlignment="1" applyProtection="1">
      <alignment horizontal="left" vertical="center"/>
    </xf>
    <xf numFmtId="1" fontId="25" fillId="16" borderId="0" xfId="2" applyNumberFormat="1" applyFont="1" applyFill="1" applyAlignment="1" applyProtection="1">
      <alignment horizontal="left" vertical="center"/>
    </xf>
    <xf numFmtId="167" fontId="25" fillId="16" borderId="0" xfId="2" applyNumberFormat="1" applyFont="1" applyFill="1" applyAlignment="1" applyProtection="1">
      <alignment horizontal="left" vertical="center"/>
    </xf>
    <xf numFmtId="1" fontId="17" fillId="0" borderId="0" xfId="2" applyNumberFormat="1" applyFont="1" applyProtection="1"/>
    <xf numFmtId="0" fontId="17" fillId="0" borderId="0" xfId="2" applyFont="1" applyAlignment="1" applyProtection="1">
      <alignment horizontal="left" vertical="center" wrapText="1"/>
    </xf>
    <xf numFmtId="0" fontId="28" fillId="0" borderId="0" xfId="2" applyFont="1" applyAlignment="1" applyProtection="1">
      <alignment vertical="center"/>
    </xf>
    <xf numFmtId="1" fontId="18" fillId="0" borderId="0" xfId="2" applyNumberFormat="1" applyFont="1" applyAlignment="1" applyProtection="1">
      <alignment horizontal="left" vertical="top" wrapText="1"/>
    </xf>
    <xf numFmtId="49" fontId="25" fillId="16" borderId="0" xfId="2" applyNumberFormat="1" applyFont="1" applyFill="1" applyProtection="1"/>
    <xf numFmtId="0" fontId="25" fillId="16" borderId="0" xfId="2" applyFont="1" applyFill="1" applyAlignment="1" applyProtection="1">
      <alignment horizontal="left" vertical="center"/>
    </xf>
    <xf numFmtId="167" fontId="17" fillId="16" borderId="29" xfId="2" applyNumberFormat="1" applyFont="1" applyFill="1" applyBorder="1" applyAlignment="1" applyProtection="1">
      <alignment horizontal="center" vertical="center"/>
    </xf>
    <xf numFmtId="0" fontId="25" fillId="0" borderId="0" xfId="2" applyFont="1" applyProtection="1"/>
    <xf numFmtId="1" fontId="17" fillId="0" borderId="0" xfId="2" applyNumberFormat="1" applyFont="1" applyFill="1" applyAlignment="1" applyProtection="1">
      <alignment horizontal="left" vertical="center"/>
    </xf>
    <xf numFmtId="0" fontId="17" fillId="0" borderId="0" xfId="2" applyFont="1" applyFill="1" applyAlignment="1" applyProtection="1">
      <alignment vertical="center"/>
    </xf>
    <xf numFmtId="0" fontId="25" fillId="18" borderId="0" xfId="2" applyFont="1" applyFill="1" applyAlignment="1" applyProtection="1">
      <alignment vertical="center"/>
    </xf>
    <xf numFmtId="167" fontId="17" fillId="11" borderId="29" xfId="2" applyNumberFormat="1" applyFont="1" applyFill="1" applyBorder="1" applyAlignment="1" applyProtection="1">
      <alignment horizontal="center" vertical="center"/>
    </xf>
    <xf numFmtId="167" fontId="17" fillId="19" borderId="29" xfId="2" applyNumberFormat="1" applyFont="1" applyFill="1" applyBorder="1" applyAlignment="1" applyProtection="1">
      <alignment horizontal="center" vertical="center"/>
    </xf>
    <xf numFmtId="167" fontId="25" fillId="18" borderId="0" xfId="2" applyNumberFormat="1" applyFont="1" applyFill="1" applyAlignment="1" applyProtection="1">
      <alignment horizontal="left" vertical="center" wrapText="1"/>
    </xf>
    <xf numFmtId="0" fontId="17" fillId="0" borderId="0" xfId="2" applyFont="1" applyFill="1" applyAlignment="1" applyProtection="1">
      <alignment horizontal="left" vertical="center" wrapText="1"/>
    </xf>
    <xf numFmtId="0" fontId="28" fillId="17" borderId="0" xfId="2" applyFont="1" applyFill="1" applyAlignment="1" applyProtection="1">
      <alignment vertical="center" wrapText="1"/>
    </xf>
    <xf numFmtId="49" fontId="25" fillId="22" borderId="0" xfId="2" applyNumberFormat="1" applyFont="1" applyFill="1" applyBorder="1" applyAlignment="1" applyProtection="1">
      <alignment horizontal="left" vertical="center"/>
    </xf>
    <xf numFmtId="166" fontId="28" fillId="17" borderId="0" xfId="2" applyNumberFormat="1" applyFont="1" applyFill="1" applyBorder="1" applyAlignment="1" applyProtection="1">
      <alignment horizontal="left" vertical="center"/>
    </xf>
    <xf numFmtId="0" fontId="25" fillId="22" borderId="0" xfId="2" applyFont="1" applyFill="1" applyAlignment="1" applyProtection="1">
      <alignment horizontal="left" vertical="center"/>
    </xf>
    <xf numFmtId="0" fontId="28" fillId="17" borderId="0" xfId="2" applyFont="1" applyFill="1" applyProtection="1"/>
    <xf numFmtId="167" fontId="25" fillId="21" borderId="29" xfId="2" applyNumberFormat="1" applyFont="1" applyFill="1" applyBorder="1" applyAlignment="1" applyProtection="1">
      <alignment horizontal="center" vertical="center"/>
    </xf>
    <xf numFmtId="167" fontId="25" fillId="20" borderId="29" xfId="2" applyNumberFormat="1" applyFont="1" applyFill="1" applyBorder="1" applyAlignment="1" applyProtection="1">
      <alignment horizontal="center" vertical="center"/>
    </xf>
    <xf numFmtId="1" fontId="25" fillId="0" borderId="0" xfId="2" applyNumberFormat="1" applyFont="1" applyFill="1" applyAlignment="1" applyProtection="1">
      <alignment horizontal="left" vertical="center"/>
    </xf>
    <xf numFmtId="0" fontId="25" fillId="0" borderId="0" xfId="2" applyFont="1" applyAlignment="1" applyProtection="1">
      <alignment horizontal="left" vertical="center"/>
    </xf>
    <xf numFmtId="1" fontId="23" fillId="0" borderId="0" xfId="2" applyNumberFormat="1" applyFont="1" applyProtection="1"/>
    <xf numFmtId="0" fontId="25" fillId="18" borderId="0" xfId="2" applyFont="1" applyFill="1" applyAlignment="1" applyProtection="1">
      <alignment horizontal="left" vertical="center"/>
    </xf>
    <xf numFmtId="0" fontId="25" fillId="17" borderId="0" xfId="2" applyFont="1" applyFill="1" applyAlignment="1" applyProtection="1">
      <alignment vertical="center"/>
    </xf>
    <xf numFmtId="1" fontId="25" fillId="22" borderId="0" xfId="2" applyNumberFormat="1" applyFont="1" applyFill="1" applyAlignment="1" applyProtection="1">
      <alignment horizontal="left" vertical="center"/>
    </xf>
    <xf numFmtId="0" fontId="28" fillId="0" borderId="0" xfId="2" applyFont="1" applyFill="1" applyAlignment="1" applyProtection="1">
      <alignment vertical="center"/>
    </xf>
    <xf numFmtId="0" fontId="17" fillId="0" borderId="0" xfId="2" applyFont="1" applyAlignment="1" applyProtection="1">
      <alignment horizontal="left" vertical="center"/>
    </xf>
    <xf numFmtId="0" fontId="0" fillId="0" borderId="22" xfId="0" applyBorder="1" applyAlignment="1">
      <alignment horizontal="center"/>
    </xf>
    <xf numFmtId="0" fontId="0" fillId="0" borderId="22" xfId="0" applyBorder="1"/>
    <xf numFmtId="0" fontId="1" fillId="0" borderId="0" xfId="1" applyFill="1"/>
    <xf numFmtId="0" fontId="0" fillId="24" borderId="0" xfId="0" applyFill="1"/>
    <xf numFmtId="0" fontId="0" fillId="24" borderId="0" xfId="0" applyFill="1" applyBorder="1"/>
    <xf numFmtId="16" fontId="0" fillId="0" borderId="2" xfId="0" applyNumberFormat="1" applyBorder="1" applyAlignment="1" applyProtection="1">
      <alignment horizontal="center"/>
      <protection locked="0"/>
    </xf>
    <xf numFmtId="0" fontId="3" fillId="0" borderId="0" xfId="0" applyFont="1"/>
    <xf numFmtId="0" fontId="0" fillId="0" borderId="0" xfId="0" quotePrefix="1"/>
    <xf numFmtId="0" fontId="4" fillId="3" borderId="22" xfId="0" applyFont="1" applyFill="1" applyBorder="1" applyAlignment="1"/>
    <xf numFmtId="0" fontId="3" fillId="3" borderId="22" xfId="0" applyFont="1" applyFill="1" applyBorder="1"/>
    <xf numFmtId="0" fontId="0" fillId="3" borderId="22" xfId="0" applyFill="1" applyBorder="1"/>
    <xf numFmtId="0" fontId="4" fillId="3" borderId="13" xfId="0" applyFont="1" applyFill="1" applyBorder="1" applyAlignment="1"/>
    <xf numFmtId="0" fontId="0" fillId="3" borderId="0" xfId="0" applyFill="1"/>
    <xf numFmtId="0" fontId="0" fillId="0" borderId="6" xfId="0" applyFill="1" applyBorder="1" applyAlignment="1" applyProtection="1">
      <alignment wrapText="1"/>
      <protection locked="0"/>
    </xf>
    <xf numFmtId="0" fontId="0" fillId="0" borderId="15" xfId="0" applyBorder="1" applyAlignment="1">
      <alignment horizontal="left"/>
    </xf>
    <xf numFmtId="0" fontId="0" fillId="0" borderId="17" xfId="0" applyBorder="1" applyAlignment="1">
      <alignment horizontal="left"/>
    </xf>
    <xf numFmtId="0" fontId="14" fillId="0" borderId="15" xfId="3" applyBorder="1" applyAlignment="1" applyProtection="1">
      <alignment horizontal="left"/>
    </xf>
    <xf numFmtId="0" fontId="0" fillId="0" borderId="16" xfId="0" applyBorder="1" applyAlignment="1">
      <alignment horizontal="left"/>
    </xf>
    <xf numFmtId="0" fontId="3" fillId="8" borderId="0" xfId="0" applyFont="1" applyFill="1" applyAlignment="1">
      <alignment horizontal="left"/>
    </xf>
    <xf numFmtId="0" fontId="0" fillId="0" borderId="7" xfId="0" applyBorder="1" applyAlignment="1">
      <alignment horizontal="left" wrapText="1"/>
    </xf>
    <xf numFmtId="0" fontId="0" fillId="0" borderId="8" xfId="0" applyBorder="1" applyAlignment="1">
      <alignment horizontal="left" wrapText="1"/>
    </xf>
    <xf numFmtId="0" fontId="0" fillId="0" borderId="9"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0" fillId="0" borderId="14" xfId="0" applyBorder="1" applyAlignment="1">
      <alignment horizontal="left" wrapText="1"/>
    </xf>
    <xf numFmtId="0" fontId="0" fillId="0" borderId="15" xfId="0" applyFont="1" applyBorder="1" applyAlignment="1">
      <alignment horizontal="left"/>
    </xf>
    <xf numFmtId="0" fontId="0" fillId="0" borderId="16" xfId="0" applyFont="1" applyBorder="1" applyAlignment="1">
      <alignment horizontal="left"/>
    </xf>
    <xf numFmtId="0" fontId="0" fillId="0" borderId="17" xfId="0" applyFont="1" applyBorder="1" applyAlignment="1">
      <alignment horizontal="left"/>
    </xf>
    <xf numFmtId="0" fontId="3" fillId="7" borderId="0" xfId="0" applyFont="1" applyFill="1" applyAlignment="1">
      <alignment horizontal="left"/>
    </xf>
    <xf numFmtId="0" fontId="3" fillId="9" borderId="0" xfId="0" applyFont="1" applyFill="1" applyAlignment="1">
      <alignment horizontal="left"/>
    </xf>
    <xf numFmtId="0" fontId="0" fillId="0" borderId="0" xfId="0" applyAlignment="1">
      <alignment horizontal="left"/>
    </xf>
    <xf numFmtId="0" fontId="3" fillId="18" borderId="0" xfId="0" applyFont="1" applyFill="1" applyAlignment="1">
      <alignment horizontal="left"/>
    </xf>
    <xf numFmtId="0" fontId="0" fillId="0" borderId="15" xfId="0" applyBorder="1" applyAlignment="1">
      <alignment horizontal="center"/>
    </xf>
    <xf numFmtId="0" fontId="0" fillId="0" borderId="17" xfId="0" applyBorder="1" applyAlignment="1">
      <alignment horizontal="center"/>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0" xfId="0" applyFont="1" applyBorder="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4" fillId="3" borderId="13" xfId="0" applyFont="1" applyFill="1" applyBorder="1" applyAlignment="1">
      <alignment horizontal="center"/>
    </xf>
    <xf numFmtId="0" fontId="1" fillId="24" borderId="0" xfId="1" applyFill="1" applyAlignment="1">
      <alignment horizontal="center"/>
    </xf>
    <xf numFmtId="0" fontId="8" fillId="0" borderId="15" xfId="0" applyFont="1" applyBorder="1" applyAlignment="1">
      <alignment horizontal="left" wrapText="1"/>
    </xf>
    <xf numFmtId="0" fontId="8" fillId="0" borderId="16" xfId="0" applyFont="1" applyBorder="1" applyAlignment="1">
      <alignment horizontal="left" wrapText="1"/>
    </xf>
    <xf numFmtId="0" fontId="8" fillId="0" borderId="17" xfId="0" applyFont="1" applyBorder="1" applyAlignment="1">
      <alignment horizontal="left" wrapText="1"/>
    </xf>
    <xf numFmtId="0" fontId="2" fillId="0" borderId="0" xfId="0" applyFont="1" applyAlignment="1">
      <alignment horizontal="left"/>
    </xf>
    <xf numFmtId="0" fontId="2" fillId="0" borderId="13" xfId="0" applyFont="1" applyBorder="1" applyAlignment="1">
      <alignment horizontal="center"/>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0" fillId="0" borderId="30" xfId="0" applyBorder="1" applyAlignment="1">
      <alignment horizontal="center"/>
    </xf>
    <xf numFmtId="0" fontId="0" fillId="0" borderId="31" xfId="0" applyBorder="1" applyAlignment="1">
      <alignment horizontal="center"/>
    </xf>
    <xf numFmtId="0" fontId="0" fillId="24" borderId="0" xfId="0" applyFill="1" applyAlignment="1">
      <alignment horizontal="center"/>
    </xf>
    <xf numFmtId="0" fontId="4" fillId="3" borderId="18" xfId="0" applyFont="1" applyFill="1" applyBorder="1" applyAlignment="1">
      <alignment horizontal="center"/>
    </xf>
    <xf numFmtId="0" fontId="8" fillId="0" borderId="32" xfId="0" applyFont="1" applyBorder="1" applyAlignment="1">
      <alignment horizontal="left" vertical="top" wrapText="1"/>
    </xf>
    <xf numFmtId="0" fontId="8" fillId="0" borderId="23" xfId="0" applyFont="1" applyBorder="1" applyAlignment="1">
      <alignment horizontal="left" vertical="top" wrapText="1"/>
    </xf>
    <xf numFmtId="0" fontId="8" fillId="0" borderId="33" xfId="0" applyFont="1" applyBorder="1" applyAlignment="1">
      <alignment horizontal="left" vertical="top" wrapText="1"/>
    </xf>
    <xf numFmtId="0" fontId="3" fillId="23" borderId="15" xfId="0" applyFont="1" applyFill="1" applyBorder="1" applyAlignment="1">
      <alignment horizontal="center"/>
    </xf>
    <xf numFmtId="0" fontId="3" fillId="23" borderId="16" xfId="0" applyFont="1" applyFill="1" applyBorder="1" applyAlignment="1">
      <alignment horizontal="center"/>
    </xf>
    <xf numFmtId="0" fontId="3" fillId="23" borderId="17" xfId="0" applyFont="1" applyFill="1" applyBorder="1" applyAlignment="1">
      <alignment horizontal="center"/>
    </xf>
    <xf numFmtId="0" fontId="34" fillId="0" borderId="7" xfId="0" applyFont="1" applyFill="1" applyBorder="1" applyAlignment="1">
      <alignment horizontal="left" vertical="top" wrapText="1"/>
    </xf>
    <xf numFmtId="0" fontId="34" fillId="0" borderId="8" xfId="0" applyFont="1" applyFill="1" applyBorder="1" applyAlignment="1">
      <alignment horizontal="left" vertical="top" wrapText="1"/>
    </xf>
    <xf numFmtId="0" fontId="34" fillId="0" borderId="9" xfId="0" applyFont="1" applyFill="1" applyBorder="1" applyAlignment="1">
      <alignment horizontal="left" vertical="top" wrapText="1"/>
    </xf>
    <xf numFmtId="0" fontId="34" fillId="0" borderId="10" xfId="0" applyFont="1" applyFill="1" applyBorder="1" applyAlignment="1">
      <alignment horizontal="left" vertical="top" wrapText="1"/>
    </xf>
    <xf numFmtId="0" fontId="34" fillId="0" borderId="0" xfId="0" applyFont="1" applyFill="1" applyBorder="1" applyAlignment="1">
      <alignment horizontal="left" vertical="top" wrapText="1"/>
    </xf>
    <xf numFmtId="0" fontId="34" fillId="0" borderId="11" xfId="0" applyFont="1" applyFill="1" applyBorder="1" applyAlignment="1">
      <alignment horizontal="left" vertical="top" wrapText="1"/>
    </xf>
    <xf numFmtId="0" fontId="34" fillId="0" borderId="12" xfId="0" applyFont="1" applyFill="1" applyBorder="1" applyAlignment="1">
      <alignment horizontal="left" vertical="top" wrapText="1"/>
    </xf>
    <xf numFmtId="0" fontId="34" fillId="0" borderId="13" xfId="0" applyFont="1" applyFill="1" applyBorder="1" applyAlignment="1">
      <alignment horizontal="left" vertical="top" wrapText="1"/>
    </xf>
    <xf numFmtId="0" fontId="34" fillId="0" borderId="14" xfId="0" applyFont="1" applyFill="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4" fillId="3" borderId="22" xfId="0" applyFont="1" applyFill="1" applyBorder="1" applyAlignment="1">
      <alignment horizontal="center"/>
    </xf>
    <xf numFmtId="0" fontId="2" fillId="24" borderId="23" xfId="0" applyFont="1" applyFill="1" applyBorder="1" applyAlignment="1">
      <alignment horizontal="left"/>
    </xf>
    <xf numFmtId="0" fontId="2" fillId="0" borderId="0" xfId="0" applyFont="1" applyBorder="1" applyAlignment="1">
      <alignment horizontal="left"/>
    </xf>
    <xf numFmtId="0" fontId="5" fillId="11" borderId="15" xfId="0" applyFont="1" applyFill="1" applyBorder="1" applyAlignment="1">
      <alignment horizontal="center"/>
    </xf>
    <xf numFmtId="0" fontId="5" fillId="11" borderId="16" xfId="0" applyFont="1" applyFill="1" applyBorder="1" applyAlignment="1">
      <alignment horizontal="center"/>
    </xf>
    <xf numFmtId="0" fontId="5" fillId="11" borderId="17" xfId="0" applyFont="1" applyFill="1" applyBorder="1" applyAlignment="1">
      <alignment horizontal="center"/>
    </xf>
    <xf numFmtId="0" fontId="9" fillId="11" borderId="15" xfId="0" applyFont="1" applyFill="1" applyBorder="1" applyAlignment="1">
      <alignment horizontal="center"/>
    </xf>
    <xf numFmtId="0" fontId="9" fillId="11" borderId="16" xfId="0" applyFont="1" applyFill="1" applyBorder="1" applyAlignment="1">
      <alignment horizontal="center"/>
    </xf>
    <xf numFmtId="0" fontId="9" fillId="11" borderId="17" xfId="0" applyFont="1" applyFill="1" applyBorder="1" applyAlignment="1">
      <alignment horizontal="center"/>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4" fillId="11" borderId="15" xfId="0" applyFont="1" applyFill="1" applyBorder="1" applyAlignment="1">
      <alignment horizontal="center"/>
    </xf>
    <xf numFmtId="0" fontId="4" fillId="11" borderId="16" xfId="0" applyFont="1" applyFill="1" applyBorder="1" applyAlignment="1">
      <alignment horizontal="center"/>
    </xf>
    <xf numFmtId="0" fontId="4" fillId="11"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3" xfId="0" applyBorder="1" applyAlignment="1" applyProtection="1">
      <alignment horizontal="center"/>
      <protection locked="0"/>
    </xf>
    <xf numFmtId="0" fontId="0" fillId="0" borderId="2" xfId="0" applyFill="1" applyBorder="1" applyAlignment="1" applyProtection="1">
      <alignment horizontal="center" wrapText="1"/>
      <protection locked="0"/>
    </xf>
    <xf numFmtId="0" fontId="0" fillId="0" borderId="18" xfId="0" applyFill="1" applyBorder="1" applyAlignment="1" applyProtection="1">
      <alignment horizontal="center" wrapText="1"/>
      <protection locked="0"/>
    </xf>
    <xf numFmtId="0" fontId="0" fillId="0" borderId="3" xfId="0" applyFill="1" applyBorder="1" applyAlignment="1" applyProtection="1">
      <alignment horizontal="center" wrapText="1"/>
      <protection locked="0"/>
    </xf>
    <xf numFmtId="0" fontId="9" fillId="5" borderId="22" xfId="0" applyFont="1" applyFill="1" applyBorder="1" applyAlignment="1">
      <alignment horizontal="center"/>
    </xf>
    <xf numFmtId="3" fontId="0" fillId="0" borderId="15" xfId="0" applyNumberFormat="1" applyBorder="1" applyAlignment="1" applyProtection="1">
      <alignment horizontal="left" vertical="top"/>
      <protection locked="0"/>
    </xf>
    <xf numFmtId="0" fontId="0" fillId="0" borderId="17" xfId="0" applyBorder="1" applyAlignment="1" applyProtection="1">
      <alignment horizontal="left" vertical="top"/>
      <protection locked="0"/>
    </xf>
    <xf numFmtId="0" fontId="4" fillId="4" borderId="0" xfId="0" applyFont="1" applyFill="1" applyAlignment="1">
      <alignment horizontal="center"/>
    </xf>
    <xf numFmtId="0" fontId="2" fillId="0" borderId="4" xfId="0" applyFont="1" applyBorder="1" applyAlignment="1">
      <alignment horizontal="left"/>
    </xf>
    <xf numFmtId="0" fontId="2" fillId="0" borderId="5" xfId="0" applyFont="1" applyBorder="1" applyAlignment="1">
      <alignment horizontal="left"/>
    </xf>
    <xf numFmtId="0" fontId="6" fillId="0" borderId="25" xfId="0" applyFont="1" applyBorder="1" applyAlignment="1">
      <alignment horizontal="center"/>
    </xf>
    <xf numFmtId="0" fontId="6" fillId="0" borderId="26" xfId="0" applyFont="1" applyBorder="1" applyAlignment="1">
      <alignment horizontal="center"/>
    </xf>
    <xf numFmtId="0" fontId="6" fillId="0" borderId="27" xfId="0" applyFont="1" applyBorder="1" applyAlignment="1">
      <alignment horizontal="center"/>
    </xf>
    <xf numFmtId="0" fontId="8" fillId="0" borderId="0" xfId="0" applyFont="1" applyAlignment="1">
      <alignment horizontal="center" vertical="center" wrapText="1"/>
    </xf>
    <xf numFmtId="0" fontId="12" fillId="13" borderId="0" xfId="2" applyFont="1" applyFill="1" applyProtection="1"/>
    <xf numFmtId="0" fontId="15" fillId="13" borderId="0" xfId="3" applyFont="1" applyFill="1" applyAlignment="1" applyProtection="1">
      <alignment horizontal="left"/>
    </xf>
    <xf numFmtId="0" fontId="11" fillId="13" borderId="0" xfId="2" applyFont="1" applyFill="1" applyAlignment="1" applyProtection="1">
      <alignment horizontal="right"/>
    </xf>
    <xf numFmtId="0" fontId="11" fillId="13" borderId="28" xfId="2" applyFont="1" applyFill="1" applyBorder="1" applyAlignment="1" applyProtection="1">
      <alignment horizontal="right"/>
    </xf>
    <xf numFmtId="0" fontId="11" fillId="0" borderId="2" xfId="2" applyFont="1" applyFill="1" applyBorder="1" applyAlignment="1" applyProtection="1">
      <alignment horizontal="center"/>
    </xf>
    <xf numFmtId="0" fontId="11" fillId="0" borderId="18" xfId="2" applyFont="1" applyFill="1" applyBorder="1" applyAlignment="1" applyProtection="1">
      <alignment horizontal="center"/>
    </xf>
    <xf numFmtId="0" fontId="11" fillId="0" borderId="3" xfId="2" applyFont="1" applyFill="1" applyBorder="1" applyAlignment="1" applyProtection="1">
      <alignment horizontal="center"/>
    </xf>
    <xf numFmtId="1" fontId="18" fillId="0" borderId="0" xfId="2" applyNumberFormat="1" applyFont="1" applyAlignment="1" applyProtection="1">
      <alignment horizontal="left" vertical="top" wrapText="1"/>
    </xf>
    <xf numFmtId="165" fontId="24" fillId="14" borderId="0" xfId="2" applyNumberFormat="1" applyFont="1" applyFill="1" applyBorder="1" applyAlignment="1" applyProtection="1">
      <alignment horizontal="center" vertical="center"/>
    </xf>
    <xf numFmtId="165" fontId="17" fillId="14" borderId="0" xfId="2" applyNumberFormat="1" applyFont="1" applyFill="1" applyBorder="1" applyAlignment="1" applyProtection="1">
      <alignment vertical="center"/>
    </xf>
    <xf numFmtId="166" fontId="25" fillId="15" borderId="22" xfId="2" applyNumberFormat="1" applyFont="1" applyFill="1" applyBorder="1" applyAlignment="1" applyProtection="1">
      <alignment horizontal="left" vertical="center"/>
    </xf>
    <xf numFmtId="0" fontId="27" fillId="22" borderId="0" xfId="2" applyFont="1" applyFill="1" applyBorder="1" applyAlignment="1" applyProtection="1">
      <alignment horizontal="center" vertical="center"/>
    </xf>
    <xf numFmtId="1" fontId="27" fillId="16" borderId="0" xfId="2" applyNumberFormat="1" applyFont="1" applyFill="1" applyBorder="1" applyAlignment="1" applyProtection="1">
      <alignment horizontal="center"/>
    </xf>
    <xf numFmtId="0" fontId="19" fillId="13" borderId="19" xfId="2" applyFont="1" applyFill="1" applyBorder="1" applyAlignment="1" applyProtection="1">
      <alignment horizontal="left"/>
    </xf>
    <xf numFmtId="0" fontId="19" fillId="13" borderId="0" xfId="2" applyFont="1" applyFill="1" applyAlignment="1" applyProtection="1">
      <alignment horizontal="left"/>
    </xf>
    <xf numFmtId="0" fontId="21" fillId="0" borderId="0" xfId="2" applyFont="1" applyFill="1" applyBorder="1" applyAlignment="1" applyProtection="1">
      <alignment horizontal="center" vertical="center"/>
    </xf>
    <xf numFmtId="0" fontId="27" fillId="18" borderId="0" xfId="2" applyFont="1" applyFill="1" applyBorder="1" applyAlignment="1" applyProtection="1">
      <alignment horizontal="center" vertical="center" shrinkToFit="1"/>
    </xf>
  </cellXfs>
  <cellStyles count="5">
    <cellStyle name="Comma 2" xfId="4" xr:uid="{00000000-0005-0000-0000-000000000000}"/>
    <cellStyle name="Good" xfId="1" builtinId="26"/>
    <cellStyle name="Hyperlink" xfId="3" builtinId="8"/>
    <cellStyle name="Normal" xfId="0" builtinId="0"/>
    <cellStyle name="Normal 2" xfId="2" xr:uid="{00000000-0005-0000-0000-000004000000}"/>
  </cellStyles>
  <dxfs count="8">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id="{B0971E00-B5CF-4A0C-BFC9-7DF83001D3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10600" y="9525"/>
          <a:ext cx="96202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obert.hietala@montana.edu" TargetMode="External"/><Relationship Id="rId2" Type="http://schemas.openxmlformats.org/officeDocument/2006/relationships/hyperlink" Target="mailto:Stephanie.Gray2@montana.edu"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mailto:dorgan@montana.edu" TargetMode="External"/><Relationship Id="rId4" Type="http://schemas.openxmlformats.org/officeDocument/2006/relationships/hyperlink" Target="mailto:shana.wold@montana.ed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67"/>
  <sheetViews>
    <sheetView topLeftCell="A40" zoomScale="68" zoomScaleNormal="68" workbookViewId="0">
      <selection activeCell="L43" sqref="L43:N43"/>
    </sheetView>
  </sheetViews>
  <sheetFormatPr defaultRowHeight="14.5" x14ac:dyDescent="0.35"/>
  <cols>
    <col min="1" max="1" width="10.7265625" customWidth="1"/>
    <col min="3" max="3" width="9.54296875" customWidth="1"/>
    <col min="4" max="4" width="10.26953125" bestFit="1" customWidth="1"/>
    <col min="5" max="5" width="10.7265625" customWidth="1"/>
    <col min="7" max="7" width="11.1796875" customWidth="1"/>
    <col min="8" max="8" width="11.1796875" bestFit="1" customWidth="1"/>
    <col min="11" max="11" width="11.1796875" bestFit="1" customWidth="1"/>
  </cols>
  <sheetData>
    <row r="1" spans="1:8" ht="21" x14ac:dyDescent="0.5">
      <c r="A1" s="44" t="s">
        <v>153</v>
      </c>
      <c r="B1" s="44"/>
      <c r="C1" s="44"/>
    </row>
    <row r="3" spans="1:8" x14ac:dyDescent="0.35">
      <c r="A3" s="263" t="s">
        <v>42</v>
      </c>
      <c r="B3" s="263"/>
      <c r="C3" s="263"/>
      <c r="D3" s="263"/>
      <c r="E3" s="263"/>
      <c r="F3" s="263"/>
      <c r="G3" s="263"/>
      <c r="H3" s="263"/>
    </row>
    <row r="5" spans="1:8" x14ac:dyDescent="0.35">
      <c r="A5" s="263" t="s">
        <v>150</v>
      </c>
      <c r="B5" s="263"/>
      <c r="C5" s="263"/>
      <c r="D5" s="263"/>
    </row>
    <row r="6" spans="1:8" x14ac:dyDescent="0.35">
      <c r="A6" s="263" t="s">
        <v>151</v>
      </c>
      <c r="B6" s="263"/>
      <c r="C6" s="263"/>
    </row>
    <row r="7" spans="1:8" x14ac:dyDescent="0.35">
      <c r="A7" s="263" t="s">
        <v>152</v>
      </c>
      <c r="B7" s="263"/>
      <c r="C7" s="263"/>
    </row>
    <row r="9" spans="1:8" x14ac:dyDescent="0.35">
      <c r="A9" s="263" t="s">
        <v>149</v>
      </c>
      <c r="B9" s="263"/>
      <c r="C9" s="263"/>
      <c r="D9" s="263"/>
    </row>
    <row r="11" spans="1:8" ht="15" thickBot="1" x14ac:dyDescent="0.4"/>
    <row r="12" spans="1:8" ht="15" thickBot="1" x14ac:dyDescent="0.4">
      <c r="A12" s="14" t="s">
        <v>61</v>
      </c>
      <c r="B12" s="258" t="s">
        <v>211</v>
      </c>
      <c r="C12" s="259"/>
      <c r="D12" s="259"/>
      <c r="E12" s="260"/>
      <c r="G12" s="1" t="s">
        <v>62</v>
      </c>
      <c r="H12" s="18" t="s">
        <v>212</v>
      </c>
    </row>
    <row r="15" spans="1:8" ht="15.5" x14ac:dyDescent="0.35">
      <c r="A15" s="262" t="s">
        <v>43</v>
      </c>
      <c r="B15" s="262"/>
      <c r="C15" s="262"/>
      <c r="D15" s="262"/>
      <c r="E15" s="262"/>
    </row>
    <row r="16" spans="1:8" ht="15" thickBot="1" x14ac:dyDescent="0.4"/>
    <row r="17" spans="1:17" ht="15" thickBot="1" x14ac:dyDescent="0.4">
      <c r="A17" s="1" t="s">
        <v>44</v>
      </c>
      <c r="B17" s="247" t="s">
        <v>188</v>
      </c>
      <c r="C17" s="250"/>
      <c r="D17" s="250"/>
      <c r="E17" s="250"/>
      <c r="F17" s="250"/>
      <c r="G17" s="250"/>
      <c r="H17" s="250"/>
      <c r="I17" s="248"/>
      <c r="K17" s="1" t="s">
        <v>45</v>
      </c>
      <c r="L17" s="247" t="s">
        <v>189</v>
      </c>
      <c r="M17" s="250"/>
      <c r="N17" s="250"/>
      <c r="O17" s="250"/>
      <c r="P17" s="250"/>
      <c r="Q17" s="248"/>
    </row>
    <row r="18" spans="1:17" ht="15" thickBot="1" x14ac:dyDescent="0.4"/>
    <row r="19" spans="1:17" x14ac:dyDescent="0.35">
      <c r="A19" s="1" t="s">
        <v>46</v>
      </c>
      <c r="B19" s="252" t="s">
        <v>192</v>
      </c>
      <c r="C19" s="253"/>
      <c r="D19" s="253"/>
      <c r="E19" s="253"/>
      <c r="F19" s="253"/>
      <c r="G19" s="253"/>
      <c r="H19" s="253"/>
      <c r="I19" s="254"/>
    </row>
    <row r="20" spans="1:17" ht="15" thickBot="1" x14ac:dyDescent="0.4">
      <c r="B20" s="255"/>
      <c r="C20" s="256"/>
      <c r="D20" s="256"/>
      <c r="E20" s="256"/>
      <c r="F20" s="256"/>
      <c r="G20" s="256"/>
      <c r="H20" s="256"/>
      <c r="I20" s="257"/>
    </row>
    <row r="21" spans="1:17" ht="15" thickBot="1" x14ac:dyDescent="0.4"/>
    <row r="22" spans="1:17" ht="15" thickBot="1" x14ac:dyDescent="0.4">
      <c r="A22" s="1" t="s">
        <v>47</v>
      </c>
      <c r="B22" s="247" t="s">
        <v>190</v>
      </c>
      <c r="C22" s="250"/>
      <c r="D22" s="250"/>
      <c r="E22" s="250"/>
      <c r="F22" s="250"/>
      <c r="G22" s="250"/>
      <c r="H22" s="250"/>
      <c r="I22" s="248"/>
      <c r="K22" s="1" t="s">
        <v>48</v>
      </c>
      <c r="L22" s="247" t="s">
        <v>191</v>
      </c>
      <c r="M22" s="248"/>
      <c r="N22" s="16"/>
      <c r="O22" s="17" t="s">
        <v>49</v>
      </c>
      <c r="P22" s="247">
        <v>59717</v>
      </c>
      <c r="Q22" s="248"/>
    </row>
    <row r="23" spans="1:17" ht="15" thickBot="1" x14ac:dyDescent="0.4"/>
    <row r="24" spans="1:17" ht="15" thickBot="1" x14ac:dyDescent="0.4">
      <c r="A24" s="1" t="s">
        <v>50</v>
      </c>
      <c r="B24" s="247" t="s">
        <v>193</v>
      </c>
      <c r="C24" s="248"/>
      <c r="D24" s="19" t="s">
        <v>54</v>
      </c>
      <c r="E24" s="18"/>
      <c r="G24" s="1" t="s">
        <v>51</v>
      </c>
      <c r="H24" s="247"/>
      <c r="I24" s="248"/>
      <c r="K24" s="1" t="s">
        <v>52</v>
      </c>
      <c r="L24" s="249" t="s">
        <v>194</v>
      </c>
      <c r="M24" s="250"/>
      <c r="N24" s="248"/>
    </row>
    <row r="26" spans="1:17" ht="15.5" x14ac:dyDescent="0.35">
      <c r="A26" s="251" t="s">
        <v>154</v>
      </c>
      <c r="B26" s="251"/>
      <c r="C26" s="251"/>
      <c r="D26" s="251"/>
      <c r="E26" s="251"/>
    </row>
    <row r="27" spans="1:17" ht="15" thickBot="1" x14ac:dyDescent="0.4"/>
    <row r="28" spans="1:17" ht="15" thickBot="1" x14ac:dyDescent="0.4">
      <c r="A28" s="1" t="s">
        <v>44</v>
      </c>
      <c r="B28" s="247" t="s">
        <v>203</v>
      </c>
      <c r="C28" s="250"/>
      <c r="D28" s="250"/>
      <c r="E28" s="250"/>
      <c r="F28" s="250"/>
      <c r="G28" s="250"/>
      <c r="H28" s="250"/>
      <c r="I28" s="248"/>
      <c r="K28" s="1" t="s">
        <v>45</v>
      </c>
      <c r="L28" s="247" t="s">
        <v>204</v>
      </c>
      <c r="M28" s="250"/>
      <c r="N28" s="250"/>
      <c r="O28" s="250"/>
      <c r="P28" s="250"/>
      <c r="Q28" s="248"/>
    </row>
    <row r="29" spans="1:17" ht="15" thickBot="1" x14ac:dyDescent="0.4"/>
    <row r="30" spans="1:17" x14ac:dyDescent="0.35">
      <c r="A30" s="1" t="s">
        <v>46</v>
      </c>
      <c r="B30" s="252" t="s">
        <v>205</v>
      </c>
      <c r="C30" s="253"/>
      <c r="D30" s="253"/>
      <c r="E30" s="253"/>
      <c r="F30" s="253"/>
      <c r="G30" s="253"/>
      <c r="H30" s="253"/>
      <c r="I30" s="254"/>
    </row>
    <row r="31" spans="1:17" ht="15" thickBot="1" x14ac:dyDescent="0.4">
      <c r="B31" s="255"/>
      <c r="C31" s="256"/>
      <c r="D31" s="256"/>
      <c r="E31" s="256"/>
      <c r="F31" s="256"/>
      <c r="G31" s="256"/>
      <c r="H31" s="256"/>
      <c r="I31" s="257"/>
    </row>
    <row r="32" spans="1:17" ht="15" thickBot="1" x14ac:dyDescent="0.4"/>
    <row r="33" spans="1:17" ht="15" thickBot="1" x14ac:dyDescent="0.4">
      <c r="A33" s="1" t="s">
        <v>47</v>
      </c>
      <c r="B33" s="247" t="s">
        <v>190</v>
      </c>
      <c r="C33" s="250"/>
      <c r="D33" s="250"/>
      <c r="E33" s="250"/>
      <c r="F33" s="250"/>
      <c r="G33" s="250"/>
      <c r="H33" s="250"/>
      <c r="I33" s="248"/>
      <c r="K33" s="1" t="s">
        <v>48</v>
      </c>
      <c r="L33" s="247" t="s">
        <v>191</v>
      </c>
      <c r="M33" s="248"/>
      <c r="N33" s="16"/>
      <c r="O33" s="17" t="s">
        <v>49</v>
      </c>
      <c r="P33" s="247">
        <v>59717</v>
      </c>
      <c r="Q33" s="248"/>
    </row>
    <row r="34" spans="1:17" ht="15" thickBot="1" x14ac:dyDescent="0.4"/>
    <row r="35" spans="1:17" ht="15" thickBot="1" x14ac:dyDescent="0.4">
      <c r="A35" s="1" t="s">
        <v>50</v>
      </c>
      <c r="B35" s="247" t="s">
        <v>206</v>
      </c>
      <c r="C35" s="248"/>
      <c r="D35" s="19" t="s">
        <v>54</v>
      </c>
      <c r="E35" s="18"/>
      <c r="G35" s="1" t="s">
        <v>51</v>
      </c>
      <c r="H35" s="247"/>
      <c r="I35" s="248"/>
      <c r="K35" s="1" t="s">
        <v>52</v>
      </c>
      <c r="L35" s="249" t="s">
        <v>207</v>
      </c>
      <c r="M35" s="250"/>
      <c r="N35" s="248"/>
    </row>
    <row r="39" spans="1:17" ht="15.5" x14ac:dyDescent="0.35">
      <c r="A39" s="264" t="s">
        <v>53</v>
      </c>
      <c r="B39" s="264"/>
    </row>
    <row r="40" spans="1:17" ht="15" thickBot="1" x14ac:dyDescent="0.4"/>
    <row r="41" spans="1:17" ht="15" thickBot="1" x14ac:dyDescent="0.4">
      <c r="A41" s="1" t="s">
        <v>44</v>
      </c>
      <c r="B41" s="247" t="s">
        <v>199</v>
      </c>
      <c r="C41" s="250"/>
      <c r="D41" s="250"/>
      <c r="E41" s="250"/>
      <c r="F41" s="250"/>
      <c r="G41" s="250"/>
      <c r="H41" s="250"/>
      <c r="I41" s="248"/>
      <c r="K41" s="1" t="s">
        <v>45</v>
      </c>
      <c r="L41" s="247" t="s">
        <v>198</v>
      </c>
      <c r="M41" s="250"/>
      <c r="N41" s="250"/>
      <c r="O41" s="250"/>
      <c r="P41" s="250"/>
      <c r="Q41" s="248"/>
    </row>
    <row r="42" spans="1:17" ht="15" thickBot="1" x14ac:dyDescent="0.4"/>
    <row r="43" spans="1:17" ht="15" thickBot="1" x14ac:dyDescent="0.4">
      <c r="A43" s="1" t="s">
        <v>50</v>
      </c>
      <c r="B43" s="247" t="s">
        <v>200</v>
      </c>
      <c r="C43" s="248"/>
      <c r="D43" s="19" t="s">
        <v>54</v>
      </c>
      <c r="E43" s="18"/>
      <c r="G43" s="1" t="s">
        <v>51</v>
      </c>
      <c r="H43" s="247"/>
      <c r="I43" s="248"/>
      <c r="K43" s="1" t="s">
        <v>52</v>
      </c>
      <c r="L43" s="249" t="s">
        <v>201</v>
      </c>
      <c r="M43" s="250"/>
      <c r="N43" s="248"/>
    </row>
    <row r="47" spans="1:17" ht="15.5" x14ac:dyDescent="0.35">
      <c r="A47" s="25" t="s">
        <v>148</v>
      </c>
      <c r="B47" s="25"/>
      <c r="C47" s="25"/>
      <c r="D47" s="25"/>
    </row>
    <row r="48" spans="1:17" ht="15" thickBot="1" x14ac:dyDescent="0.4"/>
    <row r="49" spans="1:17" ht="15" thickBot="1" x14ac:dyDescent="0.4">
      <c r="A49" s="1" t="s">
        <v>44</v>
      </c>
      <c r="B49" s="247" t="s">
        <v>202</v>
      </c>
      <c r="C49" s="250"/>
      <c r="D49" s="250"/>
      <c r="E49" s="250"/>
      <c r="F49" s="250"/>
      <c r="G49" s="250"/>
      <c r="H49" s="250"/>
      <c r="I49" s="248"/>
      <c r="K49" s="1" t="s">
        <v>45</v>
      </c>
      <c r="L49" s="247"/>
      <c r="M49" s="250"/>
      <c r="N49" s="250"/>
      <c r="O49" s="250"/>
      <c r="P49" s="250"/>
      <c r="Q49" s="248"/>
    </row>
    <row r="50" spans="1:17" ht="15" thickBot="1" x14ac:dyDescent="0.4"/>
    <row r="51" spans="1:17" ht="15" thickBot="1" x14ac:dyDescent="0.4">
      <c r="A51" s="1" t="s">
        <v>50</v>
      </c>
      <c r="B51" s="247"/>
      <c r="C51" s="248"/>
      <c r="D51" s="19" t="s">
        <v>54</v>
      </c>
      <c r="E51" s="18"/>
      <c r="G51" s="1" t="s">
        <v>51</v>
      </c>
      <c r="H51" s="247"/>
      <c r="I51" s="248"/>
      <c r="K51" s="1" t="s">
        <v>52</v>
      </c>
      <c r="L51" s="247"/>
      <c r="M51" s="250"/>
      <c r="N51" s="248"/>
    </row>
    <row r="55" spans="1:17" ht="15.5" x14ac:dyDescent="0.35">
      <c r="A55" s="261" t="s">
        <v>95</v>
      </c>
      <c r="B55" s="261"/>
      <c r="C55" s="261"/>
      <c r="D55" s="261"/>
      <c r="E55" s="261"/>
      <c r="F55" s="261"/>
    </row>
    <row r="57" spans="1:17" x14ac:dyDescent="0.35">
      <c r="A57" s="263" t="s">
        <v>94</v>
      </c>
      <c r="B57" s="263"/>
      <c r="C57" s="263"/>
      <c r="D57" s="263"/>
      <c r="E57" s="263"/>
      <c r="F57" s="263"/>
      <c r="G57" s="263"/>
      <c r="H57" s="263"/>
      <c r="I57" s="263"/>
      <c r="J57" s="263"/>
      <c r="K57" s="263"/>
      <c r="L57" s="263"/>
    </row>
    <row r="58" spans="1:17" x14ac:dyDescent="0.35">
      <c r="A58" s="144"/>
      <c r="C58" s="144"/>
      <c r="D58" s="144"/>
      <c r="E58" s="144"/>
      <c r="F58" s="144"/>
      <c r="G58" s="144"/>
      <c r="H58" s="144"/>
    </row>
    <row r="59" spans="1:17" ht="15" thickBot="1" x14ac:dyDescent="0.4">
      <c r="B59" s="1" t="s">
        <v>91</v>
      </c>
      <c r="C59" s="15"/>
      <c r="D59" s="15"/>
      <c r="F59" s="1" t="s">
        <v>92</v>
      </c>
      <c r="J59" s="1" t="s">
        <v>93</v>
      </c>
    </row>
    <row r="60" spans="1:17" ht="15" thickBot="1" x14ac:dyDescent="0.4">
      <c r="A60" s="3">
        <v>1</v>
      </c>
      <c r="B60" s="247" t="s">
        <v>195</v>
      </c>
      <c r="C60" s="250"/>
      <c r="D60" s="248"/>
      <c r="F60" s="247" t="s">
        <v>196</v>
      </c>
      <c r="G60" s="250"/>
      <c r="H60" s="248"/>
      <c r="J60" s="249" t="s">
        <v>197</v>
      </c>
      <c r="K60" s="250"/>
      <c r="L60" s="250"/>
      <c r="M60" s="248"/>
    </row>
    <row r="61" spans="1:17" ht="15" thickBot="1" x14ac:dyDescent="0.4">
      <c r="A61" s="3">
        <v>2</v>
      </c>
      <c r="B61" s="247"/>
      <c r="C61" s="250"/>
      <c r="D61" s="248"/>
      <c r="F61" s="247"/>
      <c r="G61" s="250"/>
      <c r="H61" s="248"/>
      <c r="J61" s="247"/>
      <c r="K61" s="250"/>
      <c r="L61" s="250"/>
      <c r="M61" s="248"/>
    </row>
    <row r="62" spans="1:17" ht="15" thickBot="1" x14ac:dyDescent="0.4">
      <c r="A62" s="3">
        <v>3</v>
      </c>
      <c r="B62" s="247"/>
      <c r="C62" s="250"/>
      <c r="D62" s="248"/>
      <c r="F62" s="247"/>
      <c r="G62" s="250"/>
      <c r="H62" s="248"/>
      <c r="J62" s="247"/>
      <c r="K62" s="250"/>
      <c r="L62" s="250"/>
      <c r="M62" s="248"/>
    </row>
    <row r="63" spans="1:17" ht="15" thickBot="1" x14ac:dyDescent="0.4">
      <c r="A63" s="3">
        <v>4</v>
      </c>
      <c r="B63" s="247"/>
      <c r="C63" s="250"/>
      <c r="D63" s="248"/>
      <c r="F63" s="247"/>
      <c r="G63" s="250"/>
      <c r="H63" s="248"/>
      <c r="J63" s="247"/>
      <c r="K63" s="250"/>
      <c r="L63" s="250"/>
      <c r="M63" s="248"/>
    </row>
    <row r="64" spans="1:17" ht="15" thickBot="1" x14ac:dyDescent="0.4">
      <c r="A64" s="3">
        <v>5</v>
      </c>
      <c r="B64" s="247"/>
      <c r="C64" s="250"/>
      <c r="D64" s="248"/>
      <c r="F64" s="247"/>
      <c r="G64" s="250"/>
      <c r="H64" s="248"/>
      <c r="J64" s="247"/>
      <c r="K64" s="250"/>
      <c r="L64" s="250"/>
      <c r="M64" s="248"/>
    </row>
    <row r="65" spans="1:13" ht="15" thickBot="1" x14ac:dyDescent="0.4">
      <c r="A65" s="3">
        <v>6</v>
      </c>
      <c r="B65" s="247"/>
      <c r="C65" s="250"/>
      <c r="D65" s="248"/>
      <c r="F65" s="247"/>
      <c r="G65" s="250"/>
      <c r="H65" s="248"/>
      <c r="J65" s="247"/>
      <c r="K65" s="250"/>
      <c r="L65" s="250"/>
      <c r="M65" s="248"/>
    </row>
    <row r="66" spans="1:13" ht="15" thickBot="1" x14ac:dyDescent="0.4">
      <c r="A66" s="3">
        <v>7</v>
      </c>
      <c r="B66" s="247"/>
      <c r="C66" s="250"/>
      <c r="D66" s="248"/>
      <c r="F66" s="247"/>
      <c r="G66" s="250"/>
      <c r="H66" s="248"/>
      <c r="J66" s="247"/>
      <c r="K66" s="250"/>
      <c r="L66" s="250"/>
      <c r="M66" s="248"/>
    </row>
    <row r="67" spans="1:13" ht="15" thickBot="1" x14ac:dyDescent="0.4">
      <c r="A67" s="3">
        <v>8</v>
      </c>
      <c r="B67" s="247"/>
      <c r="C67" s="250"/>
      <c r="D67" s="248"/>
      <c r="F67" s="247"/>
      <c r="G67" s="250"/>
      <c r="H67" s="248"/>
      <c r="J67" s="247"/>
      <c r="K67" s="250"/>
      <c r="L67" s="250"/>
      <c r="M67" s="248"/>
    </row>
  </sheetData>
  <customSheetViews>
    <customSheetView guid="{08C97B7F-67EE-4463-AA3D-5024C5CFCC42}" topLeftCell="A28">
      <selection activeCell="J12" sqref="J12"/>
      <pageMargins left="0.7" right="0.7" top="0.75" bottom="0.75" header="0.3" footer="0.3"/>
      <pageSetup orientation="portrait" verticalDpi="0" r:id="rId1"/>
    </customSheetView>
  </customSheetViews>
  <mergeCells count="63">
    <mergeCell ref="B66:D66"/>
    <mergeCell ref="B67:D67"/>
    <mergeCell ref="F60:H60"/>
    <mergeCell ref="F61:H61"/>
    <mergeCell ref="F62:H62"/>
    <mergeCell ref="F63:H63"/>
    <mergeCell ref="F64:H64"/>
    <mergeCell ref="F65:H65"/>
    <mergeCell ref="F66:H66"/>
    <mergeCell ref="F67:H67"/>
    <mergeCell ref="B61:D61"/>
    <mergeCell ref="B62:D62"/>
    <mergeCell ref="B63:D63"/>
    <mergeCell ref="B64:D64"/>
    <mergeCell ref="B65:D65"/>
    <mergeCell ref="L17:Q17"/>
    <mergeCell ref="B17:I17"/>
    <mergeCell ref="B19:I20"/>
    <mergeCell ref="A3:H3"/>
    <mergeCell ref="A5:D5"/>
    <mergeCell ref="A6:C6"/>
    <mergeCell ref="A7:C7"/>
    <mergeCell ref="A9:D9"/>
    <mergeCell ref="L22:M22"/>
    <mergeCell ref="P22:Q22"/>
    <mergeCell ref="B24:C24"/>
    <mergeCell ref="H24:I24"/>
    <mergeCell ref="L24:N24"/>
    <mergeCell ref="B51:C51"/>
    <mergeCell ref="H51:I51"/>
    <mergeCell ref="L51:N51"/>
    <mergeCell ref="A39:B39"/>
    <mergeCell ref="B41:I41"/>
    <mergeCell ref="L41:Q41"/>
    <mergeCell ref="B43:C43"/>
    <mergeCell ref="H43:I43"/>
    <mergeCell ref="L43:N43"/>
    <mergeCell ref="J64:M64"/>
    <mergeCell ref="J65:M65"/>
    <mergeCell ref="J66:M66"/>
    <mergeCell ref="J67:M67"/>
    <mergeCell ref="B12:E12"/>
    <mergeCell ref="A55:F55"/>
    <mergeCell ref="J60:M60"/>
    <mergeCell ref="J61:M61"/>
    <mergeCell ref="J62:M62"/>
    <mergeCell ref="J63:M63"/>
    <mergeCell ref="B49:I49"/>
    <mergeCell ref="B22:I22"/>
    <mergeCell ref="A15:E15"/>
    <mergeCell ref="B60:D60"/>
    <mergeCell ref="A57:L57"/>
    <mergeCell ref="L49:Q49"/>
    <mergeCell ref="B35:C35"/>
    <mergeCell ref="H35:I35"/>
    <mergeCell ref="L35:N35"/>
    <mergeCell ref="A26:E26"/>
    <mergeCell ref="B28:I28"/>
    <mergeCell ref="L28:Q28"/>
    <mergeCell ref="B30:I31"/>
    <mergeCell ref="B33:I33"/>
    <mergeCell ref="L33:M33"/>
    <mergeCell ref="P33:Q33"/>
  </mergeCells>
  <hyperlinks>
    <hyperlink ref="L24" r:id="rId2" xr:uid="{00000000-0004-0000-0000-000000000000}"/>
    <hyperlink ref="J60" r:id="rId3" xr:uid="{00000000-0004-0000-0000-000001000000}"/>
    <hyperlink ref="L43" r:id="rId4" xr:uid="{00000000-0004-0000-0000-000002000000}"/>
    <hyperlink ref="L35" r:id="rId5" xr:uid="{00000000-0004-0000-0000-000003000000}"/>
  </hyperlinks>
  <pageMargins left="0.7" right="0.7" top="0.75" bottom="0.75" header="0.3" footer="0.3"/>
  <pageSetup orientation="portrait" verticalDpi="0"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43"/>
  <sheetViews>
    <sheetView topLeftCell="A22" zoomScale="90" zoomScaleNormal="90" workbookViewId="0">
      <selection activeCell="A34" sqref="A34:Y40"/>
    </sheetView>
  </sheetViews>
  <sheetFormatPr defaultRowHeight="14.5" x14ac:dyDescent="0.35"/>
  <cols>
    <col min="9" max="9" width="11.453125" customWidth="1"/>
  </cols>
  <sheetData>
    <row r="1" spans="1:25" ht="16" thickBot="1" x14ac:dyDescent="0.4">
      <c r="A1" s="293" t="s">
        <v>155</v>
      </c>
      <c r="B1" s="294"/>
      <c r="C1" s="294"/>
      <c r="D1" s="294"/>
      <c r="E1" s="294"/>
      <c r="F1" s="294"/>
      <c r="G1" s="294"/>
      <c r="H1" s="294"/>
      <c r="I1" s="294"/>
      <c r="J1" s="294"/>
      <c r="K1" s="294"/>
      <c r="L1" s="294"/>
      <c r="M1" s="294"/>
      <c r="N1" s="294"/>
      <c r="O1" s="294"/>
      <c r="P1" s="294"/>
      <c r="Q1" s="294"/>
      <c r="R1" s="294"/>
      <c r="S1" s="294"/>
      <c r="T1" s="294"/>
      <c r="U1" s="294"/>
      <c r="V1" s="294"/>
      <c r="W1" s="294"/>
      <c r="X1" s="294"/>
      <c r="Y1" s="295"/>
    </row>
    <row r="2" spans="1:25" ht="15" customHeight="1" x14ac:dyDescent="0.35">
      <c r="A2" s="267" t="s">
        <v>231</v>
      </c>
      <c r="B2" s="268"/>
      <c r="C2" s="268"/>
      <c r="D2" s="268"/>
      <c r="E2" s="268"/>
      <c r="F2" s="268"/>
      <c r="G2" s="268"/>
      <c r="H2" s="268"/>
      <c r="I2" s="268"/>
      <c r="J2" s="268"/>
      <c r="K2" s="268"/>
      <c r="L2" s="268"/>
      <c r="M2" s="268"/>
      <c r="N2" s="268"/>
      <c r="O2" s="268"/>
      <c r="P2" s="268"/>
      <c r="Q2" s="268"/>
      <c r="R2" s="268"/>
      <c r="S2" s="268"/>
      <c r="T2" s="268"/>
      <c r="U2" s="268"/>
      <c r="V2" s="268"/>
      <c r="W2" s="268"/>
      <c r="X2" s="268"/>
      <c r="Y2" s="269"/>
    </row>
    <row r="3" spans="1:25" ht="15" customHeight="1" x14ac:dyDescent="0.35">
      <c r="A3" s="270"/>
      <c r="B3" s="271"/>
      <c r="C3" s="271"/>
      <c r="D3" s="271"/>
      <c r="E3" s="271"/>
      <c r="F3" s="271"/>
      <c r="G3" s="271"/>
      <c r="H3" s="271"/>
      <c r="I3" s="271"/>
      <c r="J3" s="271"/>
      <c r="K3" s="271"/>
      <c r="L3" s="271"/>
      <c r="M3" s="271"/>
      <c r="N3" s="271"/>
      <c r="O3" s="271"/>
      <c r="P3" s="271"/>
      <c r="Q3" s="271"/>
      <c r="R3" s="271"/>
      <c r="S3" s="271"/>
      <c r="T3" s="271"/>
      <c r="U3" s="271"/>
      <c r="V3" s="271"/>
      <c r="W3" s="271"/>
      <c r="X3" s="271"/>
      <c r="Y3" s="272"/>
    </row>
    <row r="4" spans="1:25" ht="15" customHeight="1" x14ac:dyDescent="0.35">
      <c r="A4" s="270"/>
      <c r="B4" s="271"/>
      <c r="C4" s="271"/>
      <c r="D4" s="271"/>
      <c r="E4" s="271"/>
      <c r="F4" s="271"/>
      <c r="G4" s="271"/>
      <c r="H4" s="271"/>
      <c r="I4" s="271"/>
      <c r="J4" s="271"/>
      <c r="K4" s="271"/>
      <c r="L4" s="271"/>
      <c r="M4" s="271"/>
      <c r="N4" s="271"/>
      <c r="O4" s="271"/>
      <c r="P4" s="271"/>
      <c r="Q4" s="271"/>
      <c r="R4" s="271"/>
      <c r="S4" s="271"/>
      <c r="T4" s="271"/>
      <c r="U4" s="271"/>
      <c r="V4" s="271"/>
      <c r="W4" s="271"/>
      <c r="X4" s="271"/>
      <c r="Y4" s="272"/>
    </row>
    <row r="5" spans="1:25" ht="15" customHeight="1" x14ac:dyDescent="0.35">
      <c r="A5" s="270"/>
      <c r="B5" s="271"/>
      <c r="C5" s="271"/>
      <c r="D5" s="271"/>
      <c r="E5" s="271"/>
      <c r="F5" s="271"/>
      <c r="G5" s="271"/>
      <c r="H5" s="271"/>
      <c r="I5" s="271"/>
      <c r="J5" s="271"/>
      <c r="K5" s="271"/>
      <c r="L5" s="271"/>
      <c r="M5" s="271"/>
      <c r="N5" s="271"/>
      <c r="O5" s="271"/>
      <c r="P5" s="271"/>
      <c r="Q5" s="271"/>
      <c r="R5" s="271"/>
      <c r="S5" s="271"/>
      <c r="T5" s="271"/>
      <c r="U5" s="271"/>
      <c r="V5" s="271"/>
      <c r="W5" s="271"/>
      <c r="X5" s="271"/>
      <c r="Y5" s="272"/>
    </row>
    <row r="6" spans="1:25" ht="15" customHeight="1" x14ac:dyDescent="0.35">
      <c r="A6" s="270"/>
      <c r="B6" s="271"/>
      <c r="C6" s="271"/>
      <c r="D6" s="271"/>
      <c r="E6" s="271"/>
      <c r="F6" s="271"/>
      <c r="G6" s="271"/>
      <c r="H6" s="271"/>
      <c r="I6" s="271"/>
      <c r="J6" s="271"/>
      <c r="K6" s="271"/>
      <c r="L6" s="271"/>
      <c r="M6" s="271"/>
      <c r="N6" s="271"/>
      <c r="O6" s="271"/>
      <c r="P6" s="271"/>
      <c r="Q6" s="271"/>
      <c r="R6" s="271"/>
      <c r="S6" s="271"/>
      <c r="T6" s="271"/>
      <c r="U6" s="271"/>
      <c r="V6" s="271"/>
      <c r="W6" s="271"/>
      <c r="X6" s="271"/>
      <c r="Y6" s="272"/>
    </row>
    <row r="7" spans="1:25" ht="15" customHeight="1" x14ac:dyDescent="0.35">
      <c r="A7" s="270"/>
      <c r="B7" s="271"/>
      <c r="C7" s="271"/>
      <c r="D7" s="271"/>
      <c r="E7" s="271"/>
      <c r="F7" s="271"/>
      <c r="G7" s="271"/>
      <c r="H7" s="271"/>
      <c r="I7" s="271"/>
      <c r="J7" s="271"/>
      <c r="K7" s="271"/>
      <c r="L7" s="271"/>
      <c r="M7" s="271"/>
      <c r="N7" s="271"/>
      <c r="O7" s="271"/>
      <c r="P7" s="271"/>
      <c r="Q7" s="271"/>
      <c r="R7" s="271"/>
      <c r="S7" s="271"/>
      <c r="T7" s="271"/>
      <c r="U7" s="271"/>
      <c r="V7" s="271"/>
      <c r="W7" s="271"/>
      <c r="X7" s="271"/>
      <c r="Y7" s="272"/>
    </row>
    <row r="8" spans="1:25" ht="15" customHeight="1" x14ac:dyDescent="0.35">
      <c r="A8" s="270"/>
      <c r="B8" s="271"/>
      <c r="C8" s="271"/>
      <c r="D8" s="271"/>
      <c r="E8" s="271"/>
      <c r="F8" s="271"/>
      <c r="G8" s="271"/>
      <c r="H8" s="271"/>
      <c r="I8" s="271"/>
      <c r="J8" s="271"/>
      <c r="K8" s="271"/>
      <c r="L8" s="271"/>
      <c r="M8" s="271"/>
      <c r="N8" s="271"/>
      <c r="O8" s="271"/>
      <c r="P8" s="271"/>
      <c r="Q8" s="271"/>
      <c r="R8" s="271"/>
      <c r="S8" s="271"/>
      <c r="T8" s="271"/>
      <c r="U8" s="271"/>
      <c r="V8" s="271"/>
      <c r="W8" s="271"/>
      <c r="X8" s="271"/>
      <c r="Y8" s="272"/>
    </row>
    <row r="9" spans="1:25" ht="15" customHeight="1" x14ac:dyDescent="0.35">
      <c r="A9" s="270"/>
      <c r="B9" s="271"/>
      <c r="C9" s="271"/>
      <c r="D9" s="271"/>
      <c r="E9" s="271"/>
      <c r="F9" s="271"/>
      <c r="G9" s="271"/>
      <c r="H9" s="271"/>
      <c r="I9" s="271"/>
      <c r="J9" s="271"/>
      <c r="K9" s="271"/>
      <c r="L9" s="271"/>
      <c r="M9" s="271"/>
      <c r="N9" s="271"/>
      <c r="O9" s="271"/>
      <c r="P9" s="271"/>
      <c r="Q9" s="271"/>
      <c r="R9" s="271"/>
      <c r="S9" s="271"/>
      <c r="T9" s="271"/>
      <c r="U9" s="271"/>
      <c r="V9" s="271"/>
      <c r="W9" s="271"/>
      <c r="X9" s="271"/>
      <c r="Y9" s="272"/>
    </row>
    <row r="10" spans="1:25" ht="15" customHeight="1" x14ac:dyDescent="0.35">
      <c r="A10" s="270"/>
      <c r="B10" s="271"/>
      <c r="C10" s="271"/>
      <c r="D10" s="271"/>
      <c r="E10" s="271"/>
      <c r="F10" s="271"/>
      <c r="G10" s="271"/>
      <c r="H10" s="271"/>
      <c r="I10" s="271"/>
      <c r="J10" s="271"/>
      <c r="K10" s="271"/>
      <c r="L10" s="271"/>
      <c r="M10" s="271"/>
      <c r="N10" s="271"/>
      <c r="O10" s="271"/>
      <c r="P10" s="271"/>
      <c r="Q10" s="271"/>
      <c r="R10" s="271"/>
      <c r="S10" s="271"/>
      <c r="T10" s="271"/>
      <c r="U10" s="271"/>
      <c r="V10" s="271"/>
      <c r="W10" s="271"/>
      <c r="X10" s="271"/>
      <c r="Y10" s="272"/>
    </row>
    <row r="11" spans="1:25" ht="15" customHeight="1" x14ac:dyDescent="0.35">
      <c r="A11" s="270"/>
      <c r="B11" s="271"/>
      <c r="C11" s="271"/>
      <c r="D11" s="271"/>
      <c r="E11" s="271"/>
      <c r="F11" s="271"/>
      <c r="G11" s="271"/>
      <c r="H11" s="271"/>
      <c r="I11" s="271"/>
      <c r="J11" s="271"/>
      <c r="K11" s="271"/>
      <c r="L11" s="271"/>
      <c r="M11" s="271"/>
      <c r="N11" s="271"/>
      <c r="O11" s="271"/>
      <c r="P11" s="271"/>
      <c r="Q11" s="271"/>
      <c r="R11" s="271"/>
      <c r="S11" s="271"/>
      <c r="T11" s="271"/>
      <c r="U11" s="271"/>
      <c r="V11" s="271"/>
      <c r="W11" s="271"/>
      <c r="X11" s="271"/>
      <c r="Y11" s="272"/>
    </row>
    <row r="12" spans="1:25" ht="15" customHeight="1" x14ac:dyDescent="0.35">
      <c r="A12" s="270"/>
      <c r="B12" s="271"/>
      <c r="C12" s="271"/>
      <c r="D12" s="271"/>
      <c r="E12" s="271"/>
      <c r="F12" s="271"/>
      <c r="G12" s="271"/>
      <c r="H12" s="271"/>
      <c r="I12" s="271"/>
      <c r="J12" s="271"/>
      <c r="K12" s="271"/>
      <c r="L12" s="271"/>
      <c r="M12" s="271"/>
      <c r="N12" s="271"/>
      <c r="O12" s="271"/>
      <c r="P12" s="271"/>
      <c r="Q12" s="271"/>
      <c r="R12" s="271"/>
      <c r="S12" s="271"/>
      <c r="T12" s="271"/>
      <c r="U12" s="271"/>
      <c r="V12" s="271"/>
      <c r="W12" s="271"/>
      <c r="X12" s="271"/>
      <c r="Y12" s="272"/>
    </row>
    <row r="13" spans="1:25" ht="15" customHeight="1" x14ac:dyDescent="0.35">
      <c r="A13" s="270"/>
      <c r="B13" s="271"/>
      <c r="C13" s="271"/>
      <c r="D13" s="271"/>
      <c r="E13" s="271"/>
      <c r="F13" s="271"/>
      <c r="G13" s="271"/>
      <c r="H13" s="271"/>
      <c r="I13" s="271"/>
      <c r="J13" s="271"/>
      <c r="K13" s="271"/>
      <c r="L13" s="271"/>
      <c r="M13" s="271"/>
      <c r="N13" s="271"/>
      <c r="O13" s="271"/>
      <c r="P13" s="271"/>
      <c r="Q13" s="271"/>
      <c r="R13" s="271"/>
      <c r="S13" s="271"/>
      <c r="T13" s="271"/>
      <c r="U13" s="271"/>
      <c r="V13" s="271"/>
      <c r="W13" s="271"/>
      <c r="X13" s="271"/>
      <c r="Y13" s="272"/>
    </row>
    <row r="14" spans="1:25" ht="15" customHeight="1" x14ac:dyDescent="0.35">
      <c r="A14" s="270"/>
      <c r="B14" s="271"/>
      <c r="C14" s="271"/>
      <c r="D14" s="271"/>
      <c r="E14" s="271"/>
      <c r="F14" s="271"/>
      <c r="G14" s="271"/>
      <c r="H14" s="271"/>
      <c r="I14" s="271"/>
      <c r="J14" s="271"/>
      <c r="K14" s="271"/>
      <c r="L14" s="271"/>
      <c r="M14" s="271"/>
      <c r="N14" s="271"/>
      <c r="O14" s="271"/>
      <c r="P14" s="271"/>
      <c r="Q14" s="271"/>
      <c r="R14" s="271"/>
      <c r="S14" s="271"/>
      <c r="T14" s="271"/>
      <c r="U14" s="271"/>
      <c r="V14" s="271"/>
      <c r="W14" s="271"/>
      <c r="X14" s="271"/>
      <c r="Y14" s="272"/>
    </row>
    <row r="15" spans="1:25" ht="15.75" customHeight="1" thickBot="1" x14ac:dyDescent="0.4">
      <c r="A15" s="273"/>
      <c r="B15" s="274"/>
      <c r="C15" s="274"/>
      <c r="D15" s="274"/>
      <c r="E15" s="274"/>
      <c r="F15" s="274"/>
      <c r="G15" s="274"/>
      <c r="H15" s="274"/>
      <c r="I15" s="274"/>
      <c r="J15" s="274"/>
      <c r="K15" s="274"/>
      <c r="L15" s="274"/>
      <c r="M15" s="274"/>
      <c r="N15" s="274"/>
      <c r="O15" s="274"/>
      <c r="P15" s="274"/>
      <c r="Q15" s="274"/>
      <c r="R15" s="274"/>
      <c r="S15" s="274"/>
      <c r="T15" s="274"/>
      <c r="U15" s="274"/>
      <c r="V15" s="274"/>
      <c r="W15" s="274"/>
      <c r="X15" s="274"/>
      <c r="Y15" s="275"/>
    </row>
    <row r="17" spans="1:25" ht="19" thickBot="1" x14ac:dyDescent="0.5">
      <c r="A17" s="276" t="s">
        <v>156</v>
      </c>
      <c r="B17" s="276"/>
      <c r="C17" s="276"/>
      <c r="D17" s="276"/>
      <c r="E17" s="276"/>
      <c r="F17" s="276"/>
      <c r="H17" s="244" t="s">
        <v>164</v>
      </c>
      <c r="I17" s="244"/>
      <c r="J17" s="244"/>
      <c r="K17" s="244"/>
      <c r="L17" s="244"/>
      <c r="M17" s="244"/>
      <c r="N17" s="244"/>
      <c r="O17" s="244"/>
      <c r="P17" s="244"/>
      <c r="Q17" s="239"/>
    </row>
    <row r="18" spans="1:25" ht="15" customHeight="1" x14ac:dyDescent="0.35">
      <c r="A18" s="267" t="s">
        <v>213</v>
      </c>
      <c r="B18" s="268"/>
      <c r="C18" s="268"/>
      <c r="D18" s="268"/>
      <c r="E18" s="268"/>
      <c r="F18" s="268"/>
      <c r="G18" s="268"/>
      <c r="H18" s="268"/>
      <c r="I18" s="268"/>
      <c r="J18" s="268"/>
      <c r="K18" s="268"/>
      <c r="L18" s="268"/>
      <c r="M18" s="268"/>
      <c r="N18" s="268"/>
      <c r="O18" s="268"/>
      <c r="P18" s="268"/>
      <c r="Q18" s="268"/>
      <c r="R18" s="268"/>
      <c r="S18" s="268"/>
      <c r="T18" s="268"/>
      <c r="U18" s="268"/>
      <c r="V18" s="268"/>
      <c r="W18" s="268"/>
      <c r="X18" s="268"/>
      <c r="Y18" s="269"/>
    </row>
    <row r="19" spans="1:25" ht="15" customHeight="1" x14ac:dyDescent="0.35">
      <c r="A19" s="270"/>
      <c r="B19" s="271"/>
      <c r="C19" s="271"/>
      <c r="D19" s="271"/>
      <c r="E19" s="271"/>
      <c r="F19" s="271"/>
      <c r="G19" s="271"/>
      <c r="H19" s="271"/>
      <c r="I19" s="271"/>
      <c r="J19" s="271"/>
      <c r="K19" s="271"/>
      <c r="L19" s="271"/>
      <c r="M19" s="271"/>
      <c r="N19" s="271"/>
      <c r="O19" s="271"/>
      <c r="P19" s="271"/>
      <c r="Q19" s="271"/>
      <c r="R19" s="271"/>
      <c r="S19" s="271"/>
      <c r="T19" s="271"/>
      <c r="U19" s="271"/>
      <c r="V19" s="271"/>
      <c r="W19" s="271"/>
      <c r="X19" s="271"/>
      <c r="Y19" s="272"/>
    </row>
    <row r="20" spans="1:25" ht="15" customHeight="1" x14ac:dyDescent="0.35">
      <c r="A20" s="270"/>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2"/>
    </row>
    <row r="21" spans="1:25" ht="15" customHeight="1" x14ac:dyDescent="0.35">
      <c r="A21" s="270"/>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row>
    <row r="22" spans="1:25" ht="15" customHeight="1" x14ac:dyDescent="0.35">
      <c r="A22" s="270"/>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2"/>
    </row>
    <row r="23" spans="1:25" ht="15" customHeight="1" x14ac:dyDescent="0.35">
      <c r="A23" s="270"/>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2"/>
    </row>
    <row r="24" spans="1:25" ht="15" customHeight="1" x14ac:dyDescent="0.35">
      <c r="A24" s="270"/>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2"/>
    </row>
    <row r="25" spans="1:25" ht="18" customHeight="1" x14ac:dyDescent="0.35">
      <c r="A25" s="270"/>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2"/>
    </row>
    <row r="26" spans="1:25" ht="15" customHeight="1" x14ac:dyDescent="0.35">
      <c r="A26" s="270"/>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2"/>
    </row>
    <row r="27" spans="1:25" ht="15" customHeight="1" x14ac:dyDescent="0.35">
      <c r="A27" s="270"/>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2"/>
    </row>
    <row r="28" spans="1:25" ht="15" customHeight="1" x14ac:dyDescent="0.35">
      <c r="A28" s="270"/>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2"/>
    </row>
    <row r="29" spans="1:25" ht="15" customHeight="1" x14ac:dyDescent="0.35">
      <c r="A29" s="270"/>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2"/>
    </row>
    <row r="30" spans="1:25" ht="15" customHeight="1" x14ac:dyDescent="0.35">
      <c r="A30" s="270"/>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2"/>
    </row>
    <row r="31" spans="1:25" ht="15.75" customHeight="1" thickBot="1" x14ac:dyDescent="0.4">
      <c r="A31" s="273"/>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5"/>
    </row>
    <row r="33" spans="1:25" ht="15" thickBot="1" x14ac:dyDescent="0.4">
      <c r="A33" s="282" t="s">
        <v>28</v>
      </c>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row>
    <row r="34" spans="1:25" ht="15" customHeight="1" x14ac:dyDescent="0.35">
      <c r="A34" s="296" t="s">
        <v>234</v>
      </c>
      <c r="B34" s="297"/>
      <c r="C34" s="297"/>
      <c r="D34" s="297"/>
      <c r="E34" s="297"/>
      <c r="F34" s="297"/>
      <c r="G34" s="297"/>
      <c r="H34" s="297"/>
      <c r="I34" s="297"/>
      <c r="J34" s="297"/>
      <c r="K34" s="297"/>
      <c r="L34" s="297"/>
      <c r="M34" s="297"/>
      <c r="N34" s="297"/>
      <c r="O34" s="297"/>
      <c r="P34" s="297"/>
      <c r="Q34" s="297"/>
      <c r="R34" s="297"/>
      <c r="S34" s="297"/>
      <c r="T34" s="297"/>
      <c r="U34" s="297"/>
      <c r="V34" s="297"/>
      <c r="W34" s="297"/>
      <c r="X34" s="297"/>
      <c r="Y34" s="298"/>
    </row>
    <row r="35" spans="1:25" ht="15" customHeight="1" x14ac:dyDescent="0.35">
      <c r="A35" s="299"/>
      <c r="B35" s="300"/>
      <c r="C35" s="300"/>
      <c r="D35" s="300"/>
      <c r="E35" s="300"/>
      <c r="F35" s="300"/>
      <c r="G35" s="300"/>
      <c r="H35" s="300"/>
      <c r="I35" s="300"/>
      <c r="J35" s="300"/>
      <c r="K35" s="300"/>
      <c r="L35" s="300"/>
      <c r="M35" s="300"/>
      <c r="N35" s="300"/>
      <c r="O35" s="300"/>
      <c r="P35" s="300"/>
      <c r="Q35" s="300"/>
      <c r="R35" s="300"/>
      <c r="S35" s="300"/>
      <c r="T35" s="300"/>
      <c r="U35" s="300"/>
      <c r="V35" s="300"/>
      <c r="W35" s="300"/>
      <c r="X35" s="300"/>
      <c r="Y35" s="301"/>
    </row>
    <row r="36" spans="1:25" ht="15" customHeight="1" x14ac:dyDescent="0.35">
      <c r="A36" s="299"/>
      <c r="B36" s="300"/>
      <c r="C36" s="300"/>
      <c r="D36" s="300"/>
      <c r="E36" s="300"/>
      <c r="F36" s="300"/>
      <c r="G36" s="300"/>
      <c r="H36" s="300"/>
      <c r="I36" s="300"/>
      <c r="J36" s="300"/>
      <c r="K36" s="300"/>
      <c r="L36" s="300"/>
      <c r="M36" s="300"/>
      <c r="N36" s="300"/>
      <c r="O36" s="300"/>
      <c r="P36" s="300"/>
      <c r="Q36" s="300"/>
      <c r="R36" s="300"/>
      <c r="S36" s="300"/>
      <c r="T36" s="300"/>
      <c r="U36" s="300"/>
      <c r="V36" s="300"/>
      <c r="W36" s="300"/>
      <c r="X36" s="300"/>
      <c r="Y36" s="301"/>
    </row>
    <row r="37" spans="1:25" ht="15" customHeight="1" x14ac:dyDescent="0.35">
      <c r="A37" s="299"/>
      <c r="B37" s="300"/>
      <c r="C37" s="300"/>
      <c r="D37" s="300"/>
      <c r="E37" s="300"/>
      <c r="F37" s="300"/>
      <c r="G37" s="300"/>
      <c r="H37" s="300"/>
      <c r="I37" s="300"/>
      <c r="J37" s="300"/>
      <c r="K37" s="300"/>
      <c r="L37" s="300"/>
      <c r="M37" s="300"/>
      <c r="N37" s="300"/>
      <c r="O37" s="300"/>
      <c r="P37" s="300"/>
      <c r="Q37" s="300"/>
      <c r="R37" s="300"/>
      <c r="S37" s="300"/>
      <c r="T37" s="300"/>
      <c r="U37" s="300"/>
      <c r="V37" s="300"/>
      <c r="W37" s="300"/>
      <c r="X37" s="300"/>
      <c r="Y37" s="301"/>
    </row>
    <row r="38" spans="1:25" ht="15" customHeight="1" x14ac:dyDescent="0.35">
      <c r="A38" s="299"/>
      <c r="B38" s="300"/>
      <c r="C38" s="300"/>
      <c r="D38" s="300"/>
      <c r="E38" s="300"/>
      <c r="F38" s="300"/>
      <c r="G38" s="300"/>
      <c r="H38" s="300"/>
      <c r="I38" s="300"/>
      <c r="J38" s="300"/>
      <c r="K38" s="300"/>
      <c r="L38" s="300"/>
      <c r="M38" s="300"/>
      <c r="N38" s="300"/>
      <c r="O38" s="300"/>
      <c r="P38" s="300"/>
      <c r="Q38" s="300"/>
      <c r="R38" s="300"/>
      <c r="S38" s="300"/>
      <c r="T38" s="300"/>
      <c r="U38" s="300"/>
      <c r="V38" s="300"/>
      <c r="W38" s="300"/>
      <c r="X38" s="300"/>
      <c r="Y38" s="301"/>
    </row>
    <row r="39" spans="1:25" ht="15" customHeight="1" x14ac:dyDescent="0.35">
      <c r="A39" s="299"/>
      <c r="B39" s="300"/>
      <c r="C39" s="300"/>
      <c r="D39" s="300"/>
      <c r="E39" s="300"/>
      <c r="F39" s="300"/>
      <c r="G39" s="300"/>
      <c r="H39" s="300"/>
      <c r="I39" s="300"/>
      <c r="J39" s="300"/>
      <c r="K39" s="300"/>
      <c r="L39" s="300"/>
      <c r="M39" s="300"/>
      <c r="N39" s="300"/>
      <c r="O39" s="300"/>
      <c r="P39" s="300"/>
      <c r="Q39" s="300"/>
      <c r="R39" s="300"/>
      <c r="S39" s="300"/>
      <c r="T39" s="300"/>
      <c r="U39" s="300"/>
      <c r="V39" s="300"/>
      <c r="W39" s="300"/>
      <c r="X39" s="300"/>
      <c r="Y39" s="301"/>
    </row>
    <row r="40" spans="1:25" ht="15.75" customHeight="1" thickBot="1" x14ac:dyDescent="0.4">
      <c r="A40" s="302"/>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4"/>
    </row>
    <row r="42" spans="1:25" ht="15" thickBot="1" x14ac:dyDescent="0.4">
      <c r="A42" s="282" t="s">
        <v>158</v>
      </c>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row>
    <row r="43" spans="1:25" ht="15.75" customHeight="1" thickBot="1" x14ac:dyDescent="0.4">
      <c r="A43" s="278" t="s">
        <v>214</v>
      </c>
      <c r="B43" s="279"/>
      <c r="C43" s="279"/>
      <c r="D43" s="279"/>
      <c r="E43" s="279"/>
      <c r="F43" s="279"/>
      <c r="G43" s="279"/>
      <c r="H43" s="279"/>
      <c r="I43" s="279"/>
      <c r="J43" s="279"/>
      <c r="K43" s="279"/>
      <c r="L43" s="279"/>
      <c r="M43" s="279"/>
      <c r="N43" s="279"/>
      <c r="O43" s="279"/>
      <c r="P43" s="279"/>
      <c r="Q43" s="279"/>
      <c r="R43" s="279"/>
      <c r="S43" s="279"/>
      <c r="T43" s="279"/>
      <c r="U43" s="279"/>
      <c r="V43" s="279"/>
      <c r="W43" s="279"/>
      <c r="X43" s="279"/>
      <c r="Y43" s="280"/>
    </row>
    <row r="45" spans="1:25" ht="15" thickBot="1" x14ac:dyDescent="0.4">
      <c r="A45" s="281" t="s">
        <v>72</v>
      </c>
      <c r="B45" s="281"/>
      <c r="C45" s="281"/>
      <c r="E45" s="281" t="s">
        <v>73</v>
      </c>
      <c r="F45" s="281"/>
      <c r="G45" s="281"/>
    </row>
    <row r="46" spans="1:25" ht="15" thickBot="1" x14ac:dyDescent="0.4">
      <c r="A46" s="265" t="s">
        <v>55</v>
      </c>
      <c r="B46" s="266"/>
      <c r="E46" s="265" t="s">
        <v>58</v>
      </c>
      <c r="F46" s="266"/>
    </row>
    <row r="48" spans="1:25" x14ac:dyDescent="0.35">
      <c r="A48" s="277"/>
      <c r="B48" s="277"/>
      <c r="C48" s="277"/>
      <c r="D48" s="277"/>
      <c r="E48" s="277"/>
      <c r="F48" s="277"/>
      <c r="G48" s="277"/>
      <c r="H48" s="277"/>
      <c r="I48" s="277"/>
      <c r="J48" s="277"/>
      <c r="K48" s="277"/>
      <c r="L48" s="277"/>
      <c r="M48" s="277"/>
      <c r="N48" s="277"/>
      <c r="O48" s="277"/>
      <c r="P48" s="277"/>
      <c r="Q48" s="277"/>
      <c r="R48" s="277"/>
      <c r="S48" s="277"/>
      <c r="T48" s="277"/>
      <c r="U48" s="277"/>
      <c r="V48" s="277"/>
      <c r="W48" s="277"/>
      <c r="X48" s="277"/>
      <c r="Y48" s="277"/>
    </row>
    <row r="50" spans="1:25" ht="19" thickBot="1" x14ac:dyDescent="0.5">
      <c r="A50" s="276" t="s">
        <v>157</v>
      </c>
      <c r="B50" s="276"/>
      <c r="C50" s="276"/>
      <c r="D50" s="276"/>
      <c r="E50" s="276"/>
      <c r="F50" s="276"/>
      <c r="H50" s="244" t="s">
        <v>165</v>
      </c>
      <c r="I50" s="244"/>
      <c r="J50" s="244"/>
      <c r="K50" s="244"/>
      <c r="L50" s="244"/>
      <c r="M50" s="244"/>
      <c r="N50" s="239"/>
    </row>
    <row r="51" spans="1:25" ht="15" customHeight="1" x14ac:dyDescent="0.35">
      <c r="A51" s="267" t="s">
        <v>166</v>
      </c>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9"/>
    </row>
    <row r="52" spans="1:25" ht="15" customHeight="1" x14ac:dyDescent="0.35">
      <c r="A52" s="270"/>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2"/>
    </row>
    <row r="53" spans="1:25" ht="15" customHeight="1" x14ac:dyDescent="0.35">
      <c r="A53" s="270"/>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2"/>
    </row>
    <row r="54" spans="1:25" ht="15" customHeight="1" x14ac:dyDescent="0.35">
      <c r="A54" s="270"/>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2"/>
    </row>
    <row r="55" spans="1:25" ht="15" customHeight="1" x14ac:dyDescent="0.35">
      <c r="A55" s="270"/>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2"/>
    </row>
    <row r="56" spans="1:25" ht="15" customHeight="1" x14ac:dyDescent="0.35">
      <c r="A56" s="270"/>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2"/>
    </row>
    <row r="57" spans="1:25" ht="15" customHeight="1" x14ac:dyDescent="0.35">
      <c r="A57" s="270"/>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2"/>
    </row>
    <row r="58" spans="1:25" ht="15" customHeight="1" x14ac:dyDescent="0.35">
      <c r="A58" s="270"/>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2"/>
    </row>
    <row r="59" spans="1:25" ht="15" customHeight="1" x14ac:dyDescent="0.35">
      <c r="A59" s="270"/>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2"/>
    </row>
    <row r="60" spans="1:25" ht="15" customHeight="1" x14ac:dyDescent="0.35">
      <c r="A60" s="270"/>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2"/>
    </row>
    <row r="61" spans="1:25" ht="15" customHeight="1" x14ac:dyDescent="0.35">
      <c r="A61" s="270"/>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2"/>
    </row>
    <row r="62" spans="1:25" ht="15" customHeight="1" x14ac:dyDescent="0.35">
      <c r="A62" s="270"/>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2"/>
    </row>
    <row r="63" spans="1:25" ht="15" customHeight="1" x14ac:dyDescent="0.35">
      <c r="A63" s="270"/>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2"/>
    </row>
    <row r="64" spans="1:25" ht="15.75" customHeight="1" thickBot="1" x14ac:dyDescent="0.4">
      <c r="A64" s="273"/>
      <c r="B64" s="274"/>
      <c r="C64" s="274"/>
      <c r="D64" s="274"/>
      <c r="E64" s="274"/>
      <c r="F64" s="274"/>
      <c r="G64" s="274"/>
      <c r="H64" s="274"/>
      <c r="I64" s="274"/>
      <c r="J64" s="274"/>
      <c r="K64" s="274"/>
      <c r="L64" s="274"/>
      <c r="M64" s="274"/>
      <c r="N64" s="274"/>
      <c r="O64" s="274"/>
      <c r="P64" s="274"/>
      <c r="Q64" s="274"/>
      <c r="R64" s="274"/>
      <c r="S64" s="274"/>
      <c r="T64" s="274"/>
      <c r="U64" s="274"/>
      <c r="V64" s="274"/>
      <c r="W64" s="274"/>
      <c r="X64" s="274"/>
      <c r="Y64" s="275"/>
    </row>
    <row r="66" spans="1:25" ht="15" thickBot="1" x14ac:dyDescent="0.4">
      <c r="A66" s="282" t="s">
        <v>28</v>
      </c>
      <c r="B66" s="282"/>
      <c r="C66" s="282"/>
      <c r="D66" s="282"/>
      <c r="E66" s="282"/>
      <c r="F66" s="282"/>
      <c r="G66" s="282"/>
      <c r="H66" s="282"/>
      <c r="I66" s="282"/>
      <c r="J66" s="282"/>
      <c r="K66" s="282"/>
      <c r="L66" s="282"/>
      <c r="M66" s="282"/>
      <c r="N66" s="282"/>
      <c r="O66" s="282"/>
      <c r="P66" s="282"/>
      <c r="Q66" s="282"/>
      <c r="R66" s="282"/>
      <c r="S66" s="282"/>
      <c r="T66" s="282"/>
      <c r="U66" s="282"/>
      <c r="V66" s="282"/>
      <c r="W66" s="282"/>
      <c r="X66" s="282"/>
      <c r="Y66" s="282"/>
    </row>
    <row r="67" spans="1:25" ht="15" customHeight="1" x14ac:dyDescent="0.35">
      <c r="A67" s="296" t="s">
        <v>233</v>
      </c>
      <c r="B67" s="297"/>
      <c r="C67" s="297"/>
      <c r="D67" s="297"/>
      <c r="E67" s="297"/>
      <c r="F67" s="297"/>
      <c r="G67" s="297"/>
      <c r="H67" s="297"/>
      <c r="I67" s="297"/>
      <c r="J67" s="297"/>
      <c r="K67" s="297"/>
      <c r="L67" s="297"/>
      <c r="M67" s="297"/>
      <c r="N67" s="297"/>
      <c r="O67" s="297"/>
      <c r="P67" s="297"/>
      <c r="Q67" s="297"/>
      <c r="R67" s="297"/>
      <c r="S67" s="297"/>
      <c r="T67" s="297"/>
      <c r="U67" s="297"/>
      <c r="V67" s="297"/>
      <c r="W67" s="297"/>
      <c r="X67" s="297"/>
      <c r="Y67" s="298"/>
    </row>
    <row r="68" spans="1:25" ht="15" customHeight="1" x14ac:dyDescent="0.35">
      <c r="A68" s="299"/>
      <c r="B68" s="300"/>
      <c r="C68" s="300"/>
      <c r="D68" s="300"/>
      <c r="E68" s="300"/>
      <c r="F68" s="300"/>
      <c r="G68" s="300"/>
      <c r="H68" s="300"/>
      <c r="I68" s="300"/>
      <c r="J68" s="300"/>
      <c r="K68" s="300"/>
      <c r="L68" s="300"/>
      <c r="M68" s="300"/>
      <c r="N68" s="300"/>
      <c r="O68" s="300"/>
      <c r="P68" s="300"/>
      <c r="Q68" s="300"/>
      <c r="R68" s="300"/>
      <c r="S68" s="300"/>
      <c r="T68" s="300"/>
      <c r="U68" s="300"/>
      <c r="V68" s="300"/>
      <c r="W68" s="300"/>
      <c r="X68" s="300"/>
      <c r="Y68" s="301"/>
    </row>
    <row r="69" spans="1:25" ht="15" customHeight="1" x14ac:dyDescent="0.35">
      <c r="A69" s="299"/>
      <c r="B69" s="300"/>
      <c r="C69" s="300"/>
      <c r="D69" s="300"/>
      <c r="E69" s="300"/>
      <c r="F69" s="300"/>
      <c r="G69" s="300"/>
      <c r="H69" s="300"/>
      <c r="I69" s="300"/>
      <c r="J69" s="300"/>
      <c r="K69" s="300"/>
      <c r="L69" s="300"/>
      <c r="M69" s="300"/>
      <c r="N69" s="300"/>
      <c r="O69" s="300"/>
      <c r="P69" s="300"/>
      <c r="Q69" s="300"/>
      <c r="R69" s="300"/>
      <c r="S69" s="300"/>
      <c r="T69" s="300"/>
      <c r="U69" s="300"/>
      <c r="V69" s="300"/>
      <c r="W69" s="300"/>
      <c r="X69" s="300"/>
      <c r="Y69" s="301"/>
    </row>
    <row r="70" spans="1:25" ht="15" customHeight="1" x14ac:dyDescent="0.35">
      <c r="A70" s="299"/>
      <c r="B70" s="300"/>
      <c r="C70" s="300"/>
      <c r="D70" s="300"/>
      <c r="E70" s="300"/>
      <c r="F70" s="300"/>
      <c r="G70" s="300"/>
      <c r="H70" s="300"/>
      <c r="I70" s="300"/>
      <c r="J70" s="300"/>
      <c r="K70" s="300"/>
      <c r="L70" s="300"/>
      <c r="M70" s="300"/>
      <c r="N70" s="300"/>
      <c r="O70" s="300"/>
      <c r="P70" s="300"/>
      <c r="Q70" s="300"/>
      <c r="R70" s="300"/>
      <c r="S70" s="300"/>
      <c r="T70" s="300"/>
      <c r="U70" s="300"/>
      <c r="V70" s="300"/>
      <c r="W70" s="300"/>
      <c r="X70" s="300"/>
      <c r="Y70" s="301"/>
    </row>
    <row r="71" spans="1:25" ht="15" customHeight="1" x14ac:dyDescent="0.35">
      <c r="A71" s="299"/>
      <c r="B71" s="300"/>
      <c r="C71" s="300"/>
      <c r="D71" s="300"/>
      <c r="E71" s="300"/>
      <c r="F71" s="300"/>
      <c r="G71" s="300"/>
      <c r="H71" s="300"/>
      <c r="I71" s="300"/>
      <c r="J71" s="300"/>
      <c r="K71" s="300"/>
      <c r="L71" s="300"/>
      <c r="M71" s="300"/>
      <c r="N71" s="300"/>
      <c r="O71" s="300"/>
      <c r="P71" s="300"/>
      <c r="Q71" s="300"/>
      <c r="R71" s="300"/>
      <c r="S71" s="300"/>
      <c r="T71" s="300"/>
      <c r="U71" s="300"/>
      <c r="V71" s="300"/>
      <c r="W71" s="300"/>
      <c r="X71" s="300"/>
      <c r="Y71" s="301"/>
    </row>
    <row r="72" spans="1:25" ht="15" customHeight="1" x14ac:dyDescent="0.35">
      <c r="A72" s="299"/>
      <c r="B72" s="300"/>
      <c r="C72" s="300"/>
      <c r="D72" s="300"/>
      <c r="E72" s="300"/>
      <c r="F72" s="300"/>
      <c r="G72" s="300"/>
      <c r="H72" s="300"/>
      <c r="I72" s="300"/>
      <c r="J72" s="300"/>
      <c r="K72" s="300"/>
      <c r="L72" s="300"/>
      <c r="M72" s="300"/>
      <c r="N72" s="300"/>
      <c r="O72" s="300"/>
      <c r="P72" s="300"/>
      <c r="Q72" s="300"/>
      <c r="R72" s="300"/>
      <c r="S72" s="300"/>
      <c r="T72" s="300"/>
      <c r="U72" s="300"/>
      <c r="V72" s="300"/>
      <c r="W72" s="300"/>
      <c r="X72" s="300"/>
      <c r="Y72" s="301"/>
    </row>
    <row r="73" spans="1:25" ht="15.75" customHeight="1" thickBot="1" x14ac:dyDescent="0.4">
      <c r="A73" s="302"/>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4"/>
    </row>
    <row r="75" spans="1:25" ht="15" thickBot="1" x14ac:dyDescent="0.4">
      <c r="A75" s="282" t="s">
        <v>158</v>
      </c>
      <c r="B75" s="282"/>
      <c r="C75" s="282"/>
      <c r="D75" s="282"/>
      <c r="E75" s="282"/>
      <c r="F75" s="282"/>
      <c r="G75" s="282"/>
      <c r="H75" s="282"/>
      <c r="I75" s="282"/>
      <c r="J75" s="282"/>
      <c r="K75" s="282"/>
      <c r="L75" s="282"/>
      <c r="M75" s="282"/>
      <c r="N75" s="282"/>
      <c r="O75" s="282"/>
      <c r="P75" s="282"/>
      <c r="Q75" s="282"/>
      <c r="R75" s="282"/>
      <c r="S75" s="282"/>
      <c r="T75" s="282"/>
      <c r="U75" s="282"/>
      <c r="V75" s="282"/>
      <c r="W75" s="282"/>
      <c r="X75" s="282"/>
      <c r="Y75" s="282"/>
    </row>
    <row r="76" spans="1:25" ht="15.75" customHeight="1" thickBot="1" x14ac:dyDescent="0.4">
      <c r="A76" s="283" t="s">
        <v>177</v>
      </c>
      <c r="B76" s="284"/>
      <c r="C76" s="284"/>
      <c r="D76" s="284"/>
      <c r="E76" s="284"/>
      <c r="F76" s="284"/>
      <c r="G76" s="284"/>
      <c r="H76" s="284"/>
      <c r="I76" s="284"/>
      <c r="J76" s="284"/>
      <c r="K76" s="284"/>
      <c r="L76" s="284"/>
      <c r="M76" s="284"/>
      <c r="N76" s="284"/>
      <c r="O76" s="284"/>
      <c r="P76" s="284"/>
      <c r="Q76" s="284"/>
      <c r="R76" s="284"/>
      <c r="S76" s="284"/>
      <c r="T76" s="284"/>
      <c r="U76" s="284"/>
      <c r="V76" s="284"/>
      <c r="W76" s="284"/>
      <c r="X76" s="284"/>
      <c r="Y76" s="285"/>
    </row>
    <row r="78" spans="1:25" ht="15" thickBot="1" x14ac:dyDescent="0.4">
      <c r="A78" s="281" t="s">
        <v>72</v>
      </c>
      <c r="B78" s="281"/>
      <c r="C78" s="281"/>
      <c r="E78" s="281" t="s">
        <v>73</v>
      </c>
      <c r="F78" s="281"/>
      <c r="G78" s="281"/>
    </row>
    <row r="79" spans="1:25" x14ac:dyDescent="0.35">
      <c r="A79" s="286" t="s">
        <v>55</v>
      </c>
      <c r="B79" s="287"/>
      <c r="E79" s="286" t="s">
        <v>58</v>
      </c>
      <c r="F79" s="287"/>
    </row>
    <row r="80" spans="1:25" x14ac:dyDescent="0.35">
      <c r="A80" s="233"/>
      <c r="B80" s="233"/>
      <c r="C80" s="234"/>
      <c r="D80" s="234"/>
      <c r="E80" s="233"/>
      <c r="F80" s="233"/>
      <c r="G80" s="234"/>
      <c r="H80" s="234"/>
    </row>
    <row r="81" spans="1:25" x14ac:dyDescent="0.35">
      <c r="A81" s="288"/>
      <c r="B81" s="288"/>
      <c r="C81" s="288"/>
      <c r="D81" s="288"/>
      <c r="E81" s="288"/>
      <c r="F81" s="288"/>
      <c r="G81" s="288"/>
      <c r="H81" s="288"/>
      <c r="I81" s="288"/>
      <c r="J81" s="288"/>
      <c r="K81" s="288"/>
      <c r="L81" s="288"/>
      <c r="M81" s="288"/>
      <c r="N81" s="288"/>
      <c r="O81" s="288"/>
      <c r="P81" s="288"/>
      <c r="Q81" s="288"/>
      <c r="R81" s="288"/>
      <c r="S81" s="288"/>
      <c r="T81" s="288"/>
      <c r="U81" s="288"/>
      <c r="V81" s="288"/>
      <c r="W81" s="288"/>
      <c r="X81" s="288"/>
      <c r="Y81" s="288"/>
    </row>
    <row r="82" spans="1:25" x14ac:dyDescent="0.35">
      <c r="A82" s="233"/>
      <c r="B82" s="233"/>
      <c r="C82" s="234"/>
      <c r="D82" s="234"/>
      <c r="E82" s="233"/>
      <c r="F82" s="233"/>
      <c r="G82" s="234"/>
      <c r="H82" s="234"/>
    </row>
    <row r="83" spans="1:25" ht="18.5" x14ac:dyDescent="0.45">
      <c r="A83" s="289" t="s">
        <v>159</v>
      </c>
      <c r="B83" s="289"/>
      <c r="C83" s="289"/>
      <c r="D83" s="289"/>
      <c r="E83" s="289"/>
      <c r="F83" s="289"/>
      <c r="G83" s="234"/>
      <c r="H83" s="241" t="s">
        <v>167</v>
      </c>
      <c r="I83" s="241"/>
      <c r="J83" s="241"/>
      <c r="K83" s="241"/>
      <c r="L83" s="241"/>
      <c r="M83" s="241"/>
      <c r="N83" s="241"/>
      <c r="O83" s="241"/>
      <c r="P83" s="241"/>
      <c r="Q83" s="234"/>
      <c r="R83" s="234"/>
      <c r="S83" s="234"/>
      <c r="T83" s="234"/>
      <c r="U83" s="234"/>
      <c r="V83" s="234"/>
      <c r="W83" s="234"/>
      <c r="X83" s="234"/>
      <c r="Y83" s="234"/>
    </row>
    <row r="84" spans="1:25" ht="15" customHeight="1" x14ac:dyDescent="0.35">
      <c r="A84" s="290" t="s">
        <v>183</v>
      </c>
      <c r="B84" s="291"/>
      <c r="C84" s="291"/>
      <c r="D84" s="291"/>
      <c r="E84" s="291"/>
      <c r="F84" s="291"/>
      <c r="G84" s="291"/>
      <c r="H84" s="291"/>
      <c r="I84" s="291"/>
      <c r="J84" s="291"/>
      <c r="K84" s="291"/>
      <c r="L84" s="291"/>
      <c r="M84" s="291"/>
      <c r="N84" s="291"/>
      <c r="O84" s="291"/>
      <c r="P84" s="291"/>
      <c r="Q84" s="291"/>
      <c r="R84" s="291"/>
      <c r="S84" s="291"/>
      <c r="T84" s="291"/>
      <c r="U84" s="291"/>
      <c r="V84" s="291"/>
      <c r="W84" s="291"/>
      <c r="X84" s="291"/>
      <c r="Y84" s="292"/>
    </row>
    <row r="85" spans="1:25" ht="15" customHeight="1" x14ac:dyDescent="0.35">
      <c r="A85" s="270"/>
      <c r="B85" s="271"/>
      <c r="C85" s="271"/>
      <c r="D85" s="271"/>
      <c r="E85" s="271"/>
      <c r="F85" s="271"/>
      <c r="G85" s="271"/>
      <c r="H85" s="271"/>
      <c r="I85" s="271"/>
      <c r="J85" s="271"/>
      <c r="K85" s="271"/>
      <c r="L85" s="271"/>
      <c r="M85" s="271"/>
      <c r="N85" s="271"/>
      <c r="O85" s="271"/>
      <c r="P85" s="271"/>
      <c r="Q85" s="271"/>
      <c r="R85" s="271"/>
      <c r="S85" s="271"/>
      <c r="T85" s="271"/>
      <c r="U85" s="271"/>
      <c r="V85" s="271"/>
      <c r="W85" s="271"/>
      <c r="X85" s="271"/>
      <c r="Y85" s="272"/>
    </row>
    <row r="86" spans="1:25" ht="15" customHeight="1" x14ac:dyDescent="0.35">
      <c r="A86" s="270"/>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2"/>
    </row>
    <row r="87" spans="1:25" ht="15" customHeight="1" x14ac:dyDescent="0.35">
      <c r="A87" s="270"/>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2"/>
    </row>
    <row r="88" spans="1:25" ht="15" customHeight="1" x14ac:dyDescent="0.35">
      <c r="A88" s="270"/>
      <c r="B88" s="271"/>
      <c r="C88" s="271"/>
      <c r="D88" s="271"/>
      <c r="E88" s="271"/>
      <c r="F88" s="271"/>
      <c r="G88" s="271"/>
      <c r="H88" s="271"/>
      <c r="I88" s="271"/>
      <c r="J88" s="271"/>
      <c r="K88" s="271"/>
      <c r="L88" s="271"/>
      <c r="M88" s="271"/>
      <c r="N88" s="271"/>
      <c r="O88" s="271"/>
      <c r="P88" s="271"/>
      <c r="Q88" s="271"/>
      <c r="R88" s="271"/>
      <c r="S88" s="271"/>
      <c r="T88" s="271"/>
      <c r="U88" s="271"/>
      <c r="V88" s="271"/>
      <c r="W88" s="271"/>
      <c r="X88" s="271"/>
      <c r="Y88" s="272"/>
    </row>
    <row r="89" spans="1:25" ht="15" customHeight="1" x14ac:dyDescent="0.35">
      <c r="A89" s="270"/>
      <c r="B89" s="271"/>
      <c r="C89" s="271"/>
      <c r="D89" s="271"/>
      <c r="E89" s="271"/>
      <c r="F89" s="271"/>
      <c r="G89" s="271"/>
      <c r="H89" s="271"/>
      <c r="I89" s="271"/>
      <c r="J89" s="271"/>
      <c r="K89" s="271"/>
      <c r="L89" s="271"/>
      <c r="M89" s="271"/>
      <c r="N89" s="271"/>
      <c r="O89" s="271"/>
      <c r="P89" s="271"/>
      <c r="Q89" s="271"/>
      <c r="R89" s="271"/>
      <c r="S89" s="271"/>
      <c r="T89" s="271"/>
      <c r="U89" s="271"/>
      <c r="V89" s="271"/>
      <c r="W89" s="271"/>
      <c r="X89" s="271"/>
      <c r="Y89" s="272"/>
    </row>
    <row r="90" spans="1:25" ht="15" customHeight="1" x14ac:dyDescent="0.35">
      <c r="A90" s="270"/>
      <c r="B90" s="271"/>
      <c r="C90" s="271"/>
      <c r="D90" s="271"/>
      <c r="E90" s="271"/>
      <c r="F90" s="271"/>
      <c r="G90" s="271"/>
      <c r="H90" s="271"/>
      <c r="I90" s="271"/>
      <c r="J90" s="271"/>
      <c r="K90" s="271"/>
      <c r="L90" s="271"/>
      <c r="M90" s="271"/>
      <c r="N90" s="271"/>
      <c r="O90" s="271"/>
      <c r="P90" s="271"/>
      <c r="Q90" s="271"/>
      <c r="R90" s="271"/>
      <c r="S90" s="271"/>
      <c r="T90" s="271"/>
      <c r="U90" s="271"/>
      <c r="V90" s="271"/>
      <c r="W90" s="271"/>
      <c r="X90" s="271"/>
      <c r="Y90" s="272"/>
    </row>
    <row r="91" spans="1:25" ht="15" customHeight="1" x14ac:dyDescent="0.35">
      <c r="A91" s="270"/>
      <c r="B91" s="271"/>
      <c r="C91" s="271"/>
      <c r="D91" s="271"/>
      <c r="E91" s="271"/>
      <c r="F91" s="271"/>
      <c r="G91" s="271"/>
      <c r="H91" s="271"/>
      <c r="I91" s="271"/>
      <c r="J91" s="271"/>
      <c r="K91" s="271"/>
      <c r="L91" s="271"/>
      <c r="M91" s="271"/>
      <c r="N91" s="271"/>
      <c r="O91" s="271"/>
      <c r="P91" s="271"/>
      <c r="Q91" s="271"/>
      <c r="R91" s="271"/>
      <c r="S91" s="271"/>
      <c r="T91" s="271"/>
      <c r="U91" s="271"/>
      <c r="V91" s="271"/>
      <c r="W91" s="271"/>
      <c r="X91" s="271"/>
      <c r="Y91" s="272"/>
    </row>
    <row r="92" spans="1:25" ht="15" customHeight="1" x14ac:dyDescent="0.35">
      <c r="A92" s="270"/>
      <c r="B92" s="271"/>
      <c r="C92" s="271"/>
      <c r="D92" s="271"/>
      <c r="E92" s="271"/>
      <c r="F92" s="271"/>
      <c r="G92" s="271"/>
      <c r="H92" s="271"/>
      <c r="I92" s="271"/>
      <c r="J92" s="271"/>
      <c r="K92" s="271"/>
      <c r="L92" s="271"/>
      <c r="M92" s="271"/>
      <c r="N92" s="271"/>
      <c r="O92" s="271"/>
      <c r="P92" s="271"/>
      <c r="Q92" s="271"/>
      <c r="R92" s="271"/>
      <c r="S92" s="271"/>
      <c r="T92" s="271"/>
      <c r="U92" s="271"/>
      <c r="V92" s="271"/>
      <c r="W92" s="271"/>
      <c r="X92" s="271"/>
      <c r="Y92" s="272"/>
    </row>
    <row r="93" spans="1:25" ht="15" customHeight="1" x14ac:dyDescent="0.35">
      <c r="A93" s="270"/>
      <c r="B93" s="271"/>
      <c r="C93" s="271"/>
      <c r="D93" s="271"/>
      <c r="E93" s="271"/>
      <c r="F93" s="271"/>
      <c r="G93" s="271"/>
      <c r="H93" s="271"/>
      <c r="I93" s="271"/>
      <c r="J93" s="271"/>
      <c r="K93" s="271"/>
      <c r="L93" s="271"/>
      <c r="M93" s="271"/>
      <c r="N93" s="271"/>
      <c r="O93" s="271"/>
      <c r="P93" s="271"/>
      <c r="Q93" s="271"/>
      <c r="R93" s="271"/>
      <c r="S93" s="271"/>
      <c r="T93" s="271"/>
      <c r="U93" s="271"/>
      <c r="V93" s="271"/>
      <c r="W93" s="271"/>
      <c r="X93" s="271"/>
      <c r="Y93" s="272"/>
    </row>
    <row r="94" spans="1:25" ht="15" customHeight="1" x14ac:dyDescent="0.35">
      <c r="A94" s="270"/>
      <c r="B94" s="271"/>
      <c r="C94" s="271"/>
      <c r="D94" s="271"/>
      <c r="E94" s="271"/>
      <c r="F94" s="271"/>
      <c r="G94" s="271"/>
      <c r="H94" s="271"/>
      <c r="I94" s="271"/>
      <c r="J94" s="271"/>
      <c r="K94" s="271"/>
      <c r="L94" s="271"/>
      <c r="M94" s="271"/>
      <c r="N94" s="271"/>
      <c r="O94" s="271"/>
      <c r="P94" s="271"/>
      <c r="Q94" s="271"/>
      <c r="R94" s="271"/>
      <c r="S94" s="271"/>
      <c r="T94" s="271"/>
      <c r="U94" s="271"/>
      <c r="V94" s="271"/>
      <c r="W94" s="271"/>
      <c r="X94" s="271"/>
      <c r="Y94" s="272"/>
    </row>
    <row r="95" spans="1:25" ht="15" customHeight="1" x14ac:dyDescent="0.35">
      <c r="A95" s="270"/>
      <c r="B95" s="271"/>
      <c r="C95" s="271"/>
      <c r="D95" s="271"/>
      <c r="E95" s="271"/>
      <c r="F95" s="271"/>
      <c r="G95" s="271"/>
      <c r="H95" s="271"/>
      <c r="I95" s="271"/>
      <c r="J95" s="271"/>
      <c r="K95" s="271"/>
      <c r="L95" s="271"/>
      <c r="M95" s="271"/>
      <c r="N95" s="271"/>
      <c r="O95" s="271"/>
      <c r="P95" s="271"/>
      <c r="Q95" s="271"/>
      <c r="R95" s="271"/>
      <c r="S95" s="271"/>
      <c r="T95" s="271"/>
      <c r="U95" s="271"/>
      <c r="V95" s="271"/>
      <c r="W95" s="271"/>
      <c r="X95" s="271"/>
      <c r="Y95" s="272"/>
    </row>
    <row r="96" spans="1:25" ht="15" customHeight="1" x14ac:dyDescent="0.35">
      <c r="A96" s="270"/>
      <c r="B96" s="271"/>
      <c r="C96" s="271"/>
      <c r="D96" s="271"/>
      <c r="E96" s="271"/>
      <c r="F96" s="271"/>
      <c r="G96" s="271"/>
      <c r="H96" s="271"/>
      <c r="I96" s="271"/>
      <c r="J96" s="271"/>
      <c r="K96" s="271"/>
      <c r="L96" s="271"/>
      <c r="M96" s="271"/>
      <c r="N96" s="271"/>
      <c r="O96" s="271"/>
      <c r="P96" s="271"/>
      <c r="Q96" s="271"/>
      <c r="R96" s="271"/>
      <c r="S96" s="271"/>
      <c r="T96" s="271"/>
      <c r="U96" s="271"/>
      <c r="V96" s="271"/>
      <c r="W96" s="271"/>
      <c r="X96" s="271"/>
      <c r="Y96" s="272"/>
    </row>
    <row r="97" spans="1:25" ht="15.75" customHeight="1" thickBot="1" x14ac:dyDescent="0.4">
      <c r="A97" s="273"/>
      <c r="B97" s="274"/>
      <c r="C97" s="274"/>
      <c r="D97" s="274"/>
      <c r="E97" s="274"/>
      <c r="F97" s="274"/>
      <c r="G97" s="274"/>
      <c r="H97" s="274"/>
      <c r="I97" s="274"/>
      <c r="J97" s="274"/>
      <c r="K97" s="274"/>
      <c r="L97" s="274"/>
      <c r="M97" s="274"/>
      <c r="N97" s="274"/>
      <c r="O97" s="274"/>
      <c r="P97" s="274"/>
      <c r="Q97" s="274"/>
      <c r="R97" s="274"/>
      <c r="S97" s="274"/>
      <c r="T97" s="274"/>
      <c r="U97" s="274"/>
      <c r="V97" s="274"/>
      <c r="W97" s="274"/>
      <c r="X97" s="274"/>
      <c r="Y97" s="275"/>
    </row>
    <row r="99" spans="1:25" ht="15" thickBot="1" x14ac:dyDescent="0.4">
      <c r="A99" s="282" t="s">
        <v>28</v>
      </c>
      <c r="B99" s="282"/>
      <c r="C99" s="282"/>
      <c r="D99" s="282"/>
      <c r="E99" s="282"/>
      <c r="F99" s="282"/>
      <c r="G99" s="282"/>
      <c r="H99" s="282"/>
      <c r="I99" s="282"/>
      <c r="J99" s="282"/>
      <c r="K99" s="282"/>
      <c r="L99" s="282"/>
      <c r="M99" s="282"/>
      <c r="N99" s="282"/>
      <c r="O99" s="282"/>
      <c r="P99" s="282"/>
      <c r="Q99" s="282"/>
      <c r="R99" s="282"/>
      <c r="S99" s="282"/>
      <c r="T99" s="282"/>
      <c r="U99" s="282"/>
      <c r="V99" s="282"/>
      <c r="W99" s="282"/>
      <c r="X99" s="282"/>
      <c r="Y99" s="282"/>
    </row>
    <row r="100" spans="1:25" ht="15" customHeight="1" x14ac:dyDescent="0.35">
      <c r="A100" s="267" t="s">
        <v>221</v>
      </c>
      <c r="B100" s="268"/>
      <c r="C100" s="268"/>
      <c r="D100" s="268"/>
      <c r="E100" s="268"/>
      <c r="F100" s="268"/>
      <c r="G100" s="268"/>
      <c r="H100" s="268"/>
      <c r="I100" s="268"/>
      <c r="J100" s="268"/>
      <c r="K100" s="268"/>
      <c r="L100" s="268"/>
      <c r="M100" s="268"/>
      <c r="N100" s="268"/>
      <c r="O100" s="268"/>
      <c r="P100" s="268"/>
      <c r="Q100" s="268"/>
      <c r="R100" s="268"/>
      <c r="S100" s="268"/>
      <c r="T100" s="268"/>
      <c r="U100" s="268"/>
      <c r="V100" s="268"/>
      <c r="W100" s="268"/>
      <c r="X100" s="268"/>
      <c r="Y100" s="269"/>
    </row>
    <row r="101" spans="1:25" ht="15" customHeight="1" x14ac:dyDescent="0.35">
      <c r="A101" s="270"/>
      <c r="B101" s="271"/>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2"/>
    </row>
    <row r="102" spans="1:25" ht="15" customHeight="1" x14ac:dyDescent="0.35">
      <c r="A102" s="270"/>
      <c r="B102" s="271"/>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2"/>
    </row>
    <row r="103" spans="1:25" ht="15" customHeight="1" x14ac:dyDescent="0.35">
      <c r="A103" s="270"/>
      <c r="B103" s="271"/>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2"/>
    </row>
    <row r="104" spans="1:25" ht="15" customHeight="1" x14ac:dyDescent="0.35">
      <c r="A104" s="270"/>
      <c r="B104" s="271"/>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2"/>
    </row>
    <row r="105" spans="1:25" ht="15" customHeight="1" x14ac:dyDescent="0.35">
      <c r="A105" s="270"/>
      <c r="B105" s="271"/>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2"/>
    </row>
    <row r="106" spans="1:25" ht="15.75" customHeight="1" thickBot="1" x14ac:dyDescent="0.4">
      <c r="A106" s="273"/>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5"/>
    </row>
    <row r="108" spans="1:25" ht="15" thickBot="1" x14ac:dyDescent="0.4">
      <c r="A108" s="282" t="s">
        <v>158</v>
      </c>
      <c r="B108" s="282"/>
      <c r="C108" s="282"/>
      <c r="D108" s="282"/>
      <c r="E108" s="282"/>
      <c r="F108" s="282"/>
      <c r="G108" s="282"/>
      <c r="H108" s="282"/>
      <c r="I108" s="282"/>
      <c r="J108" s="282"/>
      <c r="K108" s="282"/>
      <c r="L108" s="282"/>
      <c r="M108" s="282"/>
      <c r="N108" s="282"/>
      <c r="O108" s="282"/>
      <c r="P108" s="282"/>
      <c r="Q108" s="282"/>
      <c r="R108" s="282"/>
      <c r="S108" s="282"/>
      <c r="T108" s="282"/>
      <c r="U108" s="282"/>
      <c r="V108" s="282"/>
      <c r="W108" s="282"/>
      <c r="X108" s="282"/>
      <c r="Y108" s="282"/>
    </row>
    <row r="109" spans="1:25" ht="15.75" customHeight="1" thickBot="1" x14ac:dyDescent="0.4">
      <c r="A109" s="278" t="s">
        <v>180</v>
      </c>
      <c r="B109" s="279"/>
      <c r="C109" s="279"/>
      <c r="D109" s="279"/>
      <c r="E109" s="279"/>
      <c r="F109" s="279"/>
      <c r="G109" s="279"/>
      <c r="H109" s="279"/>
      <c r="I109" s="279"/>
      <c r="J109" s="279"/>
      <c r="K109" s="279"/>
      <c r="L109" s="279"/>
      <c r="M109" s="279"/>
      <c r="N109" s="279"/>
      <c r="O109" s="279"/>
      <c r="P109" s="279"/>
      <c r="Q109" s="279"/>
      <c r="R109" s="279"/>
      <c r="S109" s="279"/>
      <c r="T109" s="279"/>
      <c r="U109" s="279"/>
      <c r="V109" s="279"/>
      <c r="W109" s="279"/>
      <c r="X109" s="279"/>
      <c r="Y109" s="280"/>
    </row>
    <row r="111" spans="1:25" ht="15" thickBot="1" x14ac:dyDescent="0.4">
      <c r="A111" s="281" t="s">
        <v>72</v>
      </c>
      <c r="B111" s="281"/>
      <c r="C111" s="281"/>
      <c r="E111" s="281" t="s">
        <v>73</v>
      </c>
      <c r="F111" s="281"/>
      <c r="G111" s="281"/>
    </row>
    <row r="112" spans="1:25" ht="15" thickBot="1" x14ac:dyDescent="0.4">
      <c r="A112" s="265" t="s">
        <v>55</v>
      </c>
      <c r="B112" s="266"/>
      <c r="E112" s="265" t="s">
        <v>57</v>
      </c>
      <c r="F112" s="266"/>
    </row>
    <row r="114" spans="1:25" x14ac:dyDescent="0.35">
      <c r="A114" s="277"/>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c r="X114" s="277"/>
      <c r="Y114" s="277"/>
    </row>
    <row r="116" spans="1:25" ht="19" thickBot="1" x14ac:dyDescent="0.5">
      <c r="A116" s="276" t="s">
        <v>160</v>
      </c>
      <c r="B116" s="276"/>
      <c r="C116" s="276"/>
      <c r="D116" s="276"/>
      <c r="E116" s="276"/>
      <c r="F116" s="276"/>
      <c r="H116" s="276" t="s">
        <v>168</v>
      </c>
      <c r="I116" s="276"/>
      <c r="J116" s="276"/>
      <c r="K116" s="276"/>
      <c r="L116" s="276"/>
      <c r="M116" s="276"/>
      <c r="N116" s="276"/>
      <c r="O116" s="276"/>
      <c r="P116" s="1"/>
    </row>
    <row r="117" spans="1:25" ht="15" customHeight="1" x14ac:dyDescent="0.35">
      <c r="A117" s="267" t="s">
        <v>216</v>
      </c>
      <c r="B117" s="268"/>
      <c r="C117" s="268"/>
      <c r="D117" s="268"/>
      <c r="E117" s="268"/>
      <c r="F117" s="268"/>
      <c r="G117" s="268"/>
      <c r="H117" s="268"/>
      <c r="I117" s="268"/>
      <c r="J117" s="268"/>
      <c r="K117" s="268"/>
      <c r="L117" s="268"/>
      <c r="M117" s="268"/>
      <c r="N117" s="268"/>
      <c r="O117" s="268"/>
      <c r="P117" s="268"/>
      <c r="Q117" s="268"/>
      <c r="R117" s="268"/>
      <c r="S117" s="268"/>
      <c r="T117" s="268"/>
      <c r="U117" s="268"/>
      <c r="V117" s="268"/>
      <c r="W117" s="268"/>
      <c r="X117" s="268"/>
      <c r="Y117" s="269"/>
    </row>
    <row r="118" spans="1:25" ht="15" customHeight="1" x14ac:dyDescent="0.35">
      <c r="A118" s="270"/>
      <c r="B118" s="271"/>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2"/>
    </row>
    <row r="119" spans="1:25" ht="15" customHeight="1" x14ac:dyDescent="0.35">
      <c r="A119" s="270"/>
      <c r="B119" s="271"/>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2"/>
    </row>
    <row r="120" spans="1:25" ht="15" customHeight="1" x14ac:dyDescent="0.35">
      <c r="A120" s="270"/>
      <c r="B120" s="271"/>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2"/>
    </row>
    <row r="121" spans="1:25" ht="15" customHeight="1" x14ac:dyDescent="0.35">
      <c r="A121" s="270"/>
      <c r="B121" s="271"/>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2"/>
    </row>
    <row r="122" spans="1:25" ht="15" customHeight="1" x14ac:dyDescent="0.35">
      <c r="A122" s="270"/>
      <c r="B122" s="271"/>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2"/>
    </row>
    <row r="123" spans="1:25" ht="15" customHeight="1" x14ac:dyDescent="0.35">
      <c r="A123" s="270"/>
      <c r="B123" s="271"/>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2"/>
    </row>
    <row r="124" spans="1:25" ht="15" customHeight="1" x14ac:dyDescent="0.35">
      <c r="A124" s="270"/>
      <c r="B124" s="271"/>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2"/>
    </row>
    <row r="125" spans="1:25" ht="15" customHeight="1" x14ac:dyDescent="0.35">
      <c r="A125" s="270"/>
      <c r="B125" s="271"/>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2"/>
    </row>
    <row r="126" spans="1:25" ht="15" customHeight="1" x14ac:dyDescent="0.35">
      <c r="A126" s="270"/>
      <c r="B126" s="271"/>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2"/>
    </row>
    <row r="127" spans="1:25" ht="15" customHeight="1" x14ac:dyDescent="0.35">
      <c r="A127" s="270"/>
      <c r="B127" s="271"/>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2"/>
    </row>
    <row r="128" spans="1:25" ht="15" customHeight="1" x14ac:dyDescent="0.35">
      <c r="A128" s="270"/>
      <c r="B128" s="271"/>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2"/>
    </row>
    <row r="129" spans="1:25" ht="15" customHeight="1" x14ac:dyDescent="0.35">
      <c r="A129" s="270"/>
      <c r="B129" s="271"/>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2"/>
    </row>
    <row r="130" spans="1:25" ht="15.75" customHeight="1" thickBot="1" x14ac:dyDescent="0.4">
      <c r="A130" s="273"/>
      <c r="B130" s="274"/>
      <c r="C130" s="274"/>
      <c r="D130" s="274"/>
      <c r="E130" s="274"/>
      <c r="F130" s="274"/>
      <c r="G130" s="274"/>
      <c r="H130" s="274"/>
      <c r="I130" s="274"/>
      <c r="J130" s="274"/>
      <c r="K130" s="274"/>
      <c r="L130" s="274"/>
      <c r="M130" s="274"/>
      <c r="N130" s="274"/>
      <c r="O130" s="274"/>
      <c r="P130" s="274"/>
      <c r="Q130" s="274"/>
      <c r="R130" s="274"/>
      <c r="S130" s="274"/>
      <c r="T130" s="274"/>
      <c r="U130" s="274"/>
      <c r="V130" s="274"/>
      <c r="W130" s="274"/>
      <c r="X130" s="274"/>
      <c r="Y130" s="275"/>
    </row>
    <row r="132" spans="1:25" ht="15" thickBot="1" x14ac:dyDescent="0.4">
      <c r="A132" s="282" t="s">
        <v>28</v>
      </c>
      <c r="B132" s="282"/>
      <c r="C132" s="282"/>
      <c r="D132" s="282"/>
      <c r="E132" s="282"/>
      <c r="F132" s="282"/>
      <c r="G132" s="282"/>
      <c r="H132" s="282"/>
      <c r="I132" s="282"/>
      <c r="J132" s="282"/>
      <c r="K132" s="282"/>
      <c r="L132" s="282"/>
      <c r="M132" s="282"/>
      <c r="N132" s="282"/>
      <c r="O132" s="282"/>
      <c r="P132" s="282"/>
      <c r="Q132" s="282"/>
      <c r="R132" s="282"/>
      <c r="S132" s="282"/>
      <c r="T132" s="282"/>
      <c r="U132" s="282"/>
      <c r="V132" s="282"/>
      <c r="W132" s="282"/>
      <c r="X132" s="282"/>
      <c r="Y132" s="282"/>
    </row>
    <row r="133" spans="1:25" ht="15" customHeight="1" x14ac:dyDescent="0.35">
      <c r="A133" s="267" t="s">
        <v>215</v>
      </c>
      <c r="B133" s="268"/>
      <c r="C133" s="268"/>
      <c r="D133" s="268"/>
      <c r="E133" s="268"/>
      <c r="F133" s="268"/>
      <c r="G133" s="268"/>
      <c r="H133" s="268"/>
      <c r="I133" s="268"/>
      <c r="J133" s="268"/>
      <c r="K133" s="268"/>
      <c r="L133" s="268"/>
      <c r="M133" s="268"/>
      <c r="N133" s="268"/>
      <c r="O133" s="268"/>
      <c r="P133" s="268"/>
      <c r="Q133" s="268"/>
      <c r="R133" s="268"/>
      <c r="S133" s="268"/>
      <c r="T133" s="268"/>
      <c r="U133" s="268"/>
      <c r="V133" s="268"/>
      <c r="W133" s="268"/>
      <c r="X133" s="268"/>
      <c r="Y133" s="269"/>
    </row>
    <row r="134" spans="1:25" ht="15" customHeight="1" x14ac:dyDescent="0.35">
      <c r="A134" s="270"/>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2"/>
    </row>
    <row r="135" spans="1:25" ht="15" customHeight="1" x14ac:dyDescent="0.35">
      <c r="A135" s="270"/>
      <c r="B135" s="271"/>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2"/>
    </row>
    <row r="136" spans="1:25" ht="15" customHeight="1" x14ac:dyDescent="0.35">
      <c r="A136" s="270"/>
      <c r="B136" s="271"/>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2"/>
    </row>
    <row r="137" spans="1:25" ht="15" customHeight="1" x14ac:dyDescent="0.35">
      <c r="A137" s="270"/>
      <c r="B137" s="271"/>
      <c r="C137" s="271"/>
      <c r="D137" s="271"/>
      <c r="E137" s="271"/>
      <c r="F137" s="271"/>
      <c r="G137" s="271"/>
      <c r="H137" s="271"/>
      <c r="I137" s="271"/>
      <c r="J137" s="271"/>
      <c r="K137" s="271"/>
      <c r="L137" s="271"/>
      <c r="M137" s="271"/>
      <c r="N137" s="271"/>
      <c r="O137" s="271"/>
      <c r="P137" s="271"/>
      <c r="Q137" s="271"/>
      <c r="R137" s="271"/>
      <c r="S137" s="271"/>
      <c r="T137" s="271"/>
      <c r="U137" s="271"/>
      <c r="V137" s="271"/>
      <c r="W137" s="271"/>
      <c r="X137" s="271"/>
      <c r="Y137" s="272"/>
    </row>
    <row r="138" spans="1:25" ht="15" customHeight="1" x14ac:dyDescent="0.35">
      <c r="A138" s="270"/>
      <c r="B138" s="271"/>
      <c r="C138" s="271"/>
      <c r="D138" s="271"/>
      <c r="E138" s="271"/>
      <c r="F138" s="271"/>
      <c r="G138" s="271"/>
      <c r="H138" s="271"/>
      <c r="I138" s="271"/>
      <c r="J138" s="271"/>
      <c r="K138" s="271"/>
      <c r="L138" s="271"/>
      <c r="M138" s="271"/>
      <c r="N138" s="271"/>
      <c r="O138" s="271"/>
      <c r="P138" s="271"/>
      <c r="Q138" s="271"/>
      <c r="R138" s="271"/>
      <c r="S138" s="271"/>
      <c r="T138" s="271"/>
      <c r="U138" s="271"/>
      <c r="V138" s="271"/>
      <c r="W138" s="271"/>
      <c r="X138" s="271"/>
      <c r="Y138" s="272"/>
    </row>
    <row r="139" spans="1:25" ht="15.75" customHeight="1" thickBot="1" x14ac:dyDescent="0.4">
      <c r="A139" s="273"/>
      <c r="B139" s="274"/>
      <c r="C139" s="274"/>
      <c r="D139" s="274"/>
      <c r="E139" s="274"/>
      <c r="F139" s="274"/>
      <c r="G139" s="274"/>
      <c r="H139" s="274"/>
      <c r="I139" s="274"/>
      <c r="J139" s="274"/>
      <c r="K139" s="274"/>
      <c r="L139" s="274"/>
      <c r="M139" s="274"/>
      <c r="N139" s="274"/>
      <c r="O139" s="274"/>
      <c r="P139" s="274"/>
      <c r="Q139" s="274"/>
      <c r="R139" s="274"/>
      <c r="S139" s="274"/>
      <c r="T139" s="274"/>
      <c r="U139" s="274"/>
      <c r="V139" s="274"/>
      <c r="W139" s="274"/>
      <c r="X139" s="274"/>
      <c r="Y139" s="275"/>
    </row>
    <row r="141" spans="1:25" ht="15" thickBot="1" x14ac:dyDescent="0.4">
      <c r="A141" s="282" t="s">
        <v>158</v>
      </c>
      <c r="B141" s="282"/>
      <c r="C141" s="282"/>
      <c r="D141" s="282"/>
      <c r="E141" s="282"/>
      <c r="F141" s="282"/>
      <c r="G141" s="282"/>
      <c r="H141" s="282"/>
      <c r="I141" s="282"/>
      <c r="J141" s="282"/>
      <c r="K141" s="282"/>
      <c r="L141" s="282"/>
      <c r="M141" s="282"/>
      <c r="N141" s="282"/>
      <c r="O141" s="282"/>
      <c r="P141" s="282"/>
      <c r="Q141" s="282"/>
      <c r="R141" s="282"/>
      <c r="S141" s="282"/>
      <c r="T141" s="282"/>
      <c r="U141" s="282"/>
      <c r="V141" s="282"/>
      <c r="W141" s="282"/>
      <c r="X141" s="282"/>
      <c r="Y141" s="282"/>
    </row>
    <row r="142" spans="1:25" ht="15.75" customHeight="1" thickBot="1" x14ac:dyDescent="0.4">
      <c r="A142" s="283" t="s">
        <v>176</v>
      </c>
      <c r="B142" s="284"/>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5"/>
    </row>
    <row r="144" spans="1:25" ht="15" thickBot="1" x14ac:dyDescent="0.4">
      <c r="A144" s="281" t="s">
        <v>72</v>
      </c>
      <c r="B144" s="281"/>
      <c r="C144" s="281"/>
      <c r="E144" s="281" t="s">
        <v>73</v>
      </c>
      <c r="F144" s="281"/>
      <c r="G144" s="281"/>
    </row>
    <row r="145" spans="1:25" ht="15" thickBot="1" x14ac:dyDescent="0.4">
      <c r="A145" s="265" t="s">
        <v>55</v>
      </c>
      <c r="B145" s="266"/>
      <c r="E145" s="265" t="s">
        <v>58</v>
      </c>
      <c r="F145" s="266"/>
    </row>
    <row r="147" spans="1:25" x14ac:dyDescent="0.35">
      <c r="A147" s="277"/>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row>
    <row r="149" spans="1:25" ht="19" thickBot="1" x14ac:dyDescent="0.5">
      <c r="A149" s="276" t="s">
        <v>161</v>
      </c>
      <c r="B149" s="276"/>
      <c r="C149" s="276"/>
      <c r="D149" s="276"/>
      <c r="E149" s="276"/>
      <c r="F149" s="276"/>
      <c r="H149" s="244" t="s">
        <v>169</v>
      </c>
      <c r="I149" s="244"/>
      <c r="J149" s="244"/>
      <c r="K149" s="244"/>
      <c r="L149" s="244"/>
      <c r="M149" s="244"/>
      <c r="N149" s="244"/>
      <c r="O149" s="244"/>
      <c r="P149" s="244"/>
    </row>
    <row r="150" spans="1:25" ht="15" customHeight="1" x14ac:dyDescent="0.35">
      <c r="A150" s="305" t="s">
        <v>185</v>
      </c>
      <c r="B150" s="306"/>
      <c r="C150" s="306"/>
      <c r="D150" s="306"/>
      <c r="E150" s="306"/>
      <c r="F150" s="306"/>
      <c r="G150" s="306"/>
      <c r="H150" s="306"/>
      <c r="I150" s="306"/>
      <c r="J150" s="306"/>
      <c r="K150" s="306"/>
      <c r="L150" s="306"/>
      <c r="M150" s="306"/>
      <c r="N150" s="306"/>
      <c r="O150" s="306"/>
      <c r="P150" s="306"/>
      <c r="Q150" s="306"/>
      <c r="R150" s="306"/>
      <c r="S150" s="306"/>
      <c r="T150" s="306"/>
      <c r="U150" s="306"/>
      <c r="V150" s="306"/>
      <c r="W150" s="306"/>
      <c r="X150" s="306"/>
      <c r="Y150" s="307"/>
    </row>
    <row r="151" spans="1:25" x14ac:dyDescent="0.35">
      <c r="A151" s="308"/>
      <c r="B151" s="309"/>
      <c r="C151" s="309"/>
      <c r="D151" s="309"/>
      <c r="E151" s="309"/>
      <c r="F151" s="309"/>
      <c r="G151" s="309"/>
      <c r="H151" s="309"/>
      <c r="I151" s="309"/>
      <c r="J151" s="309"/>
      <c r="K151" s="309"/>
      <c r="L151" s="309"/>
      <c r="M151" s="309"/>
      <c r="N151" s="309"/>
      <c r="O151" s="309"/>
      <c r="P151" s="309"/>
      <c r="Q151" s="309"/>
      <c r="R151" s="309"/>
      <c r="S151" s="309"/>
      <c r="T151" s="309"/>
      <c r="U151" s="309"/>
      <c r="V151" s="309"/>
      <c r="W151" s="309"/>
      <c r="X151" s="309"/>
      <c r="Y151" s="310"/>
    </row>
    <row r="152" spans="1:25" x14ac:dyDescent="0.35">
      <c r="A152" s="308"/>
      <c r="B152" s="309"/>
      <c r="C152" s="309"/>
      <c r="D152" s="309"/>
      <c r="E152" s="309"/>
      <c r="F152" s="309"/>
      <c r="G152" s="309"/>
      <c r="H152" s="309"/>
      <c r="I152" s="309"/>
      <c r="J152" s="309"/>
      <c r="K152" s="309"/>
      <c r="L152" s="309"/>
      <c r="M152" s="309"/>
      <c r="N152" s="309"/>
      <c r="O152" s="309"/>
      <c r="P152" s="309"/>
      <c r="Q152" s="309"/>
      <c r="R152" s="309"/>
      <c r="S152" s="309"/>
      <c r="T152" s="309"/>
      <c r="U152" s="309"/>
      <c r="V152" s="309"/>
      <c r="W152" s="309"/>
      <c r="X152" s="309"/>
      <c r="Y152" s="310"/>
    </row>
    <row r="153" spans="1:25" x14ac:dyDescent="0.35">
      <c r="A153" s="308"/>
      <c r="B153" s="309"/>
      <c r="C153" s="309"/>
      <c r="D153" s="309"/>
      <c r="E153" s="309"/>
      <c r="F153" s="309"/>
      <c r="G153" s="309"/>
      <c r="H153" s="309"/>
      <c r="I153" s="309"/>
      <c r="J153" s="309"/>
      <c r="K153" s="309"/>
      <c r="L153" s="309"/>
      <c r="M153" s="309"/>
      <c r="N153" s="309"/>
      <c r="O153" s="309"/>
      <c r="P153" s="309"/>
      <c r="Q153" s="309"/>
      <c r="R153" s="309"/>
      <c r="S153" s="309"/>
      <c r="T153" s="309"/>
      <c r="U153" s="309"/>
      <c r="V153" s="309"/>
      <c r="W153" s="309"/>
      <c r="X153" s="309"/>
      <c r="Y153" s="310"/>
    </row>
    <row r="154" spans="1:25" x14ac:dyDescent="0.35">
      <c r="A154" s="308"/>
      <c r="B154" s="309"/>
      <c r="C154" s="309"/>
      <c r="D154" s="309"/>
      <c r="E154" s="309"/>
      <c r="F154" s="309"/>
      <c r="G154" s="309"/>
      <c r="H154" s="309"/>
      <c r="I154" s="309"/>
      <c r="J154" s="309"/>
      <c r="K154" s="309"/>
      <c r="L154" s="309"/>
      <c r="M154" s="309"/>
      <c r="N154" s="309"/>
      <c r="O154" s="309"/>
      <c r="P154" s="309"/>
      <c r="Q154" s="309"/>
      <c r="R154" s="309"/>
      <c r="S154" s="309"/>
      <c r="T154" s="309"/>
      <c r="U154" s="309"/>
      <c r="V154" s="309"/>
      <c r="W154" s="309"/>
      <c r="X154" s="309"/>
      <c r="Y154" s="310"/>
    </row>
    <row r="155" spans="1:25" x14ac:dyDescent="0.35">
      <c r="A155" s="308"/>
      <c r="B155" s="309"/>
      <c r="C155" s="309"/>
      <c r="D155" s="309"/>
      <c r="E155" s="309"/>
      <c r="F155" s="309"/>
      <c r="G155" s="309"/>
      <c r="H155" s="309"/>
      <c r="I155" s="309"/>
      <c r="J155" s="309"/>
      <c r="K155" s="309"/>
      <c r="L155" s="309"/>
      <c r="M155" s="309"/>
      <c r="N155" s="309"/>
      <c r="O155" s="309"/>
      <c r="P155" s="309"/>
      <c r="Q155" s="309"/>
      <c r="R155" s="309"/>
      <c r="S155" s="309"/>
      <c r="T155" s="309"/>
      <c r="U155" s="309"/>
      <c r="V155" s="309"/>
      <c r="W155" s="309"/>
      <c r="X155" s="309"/>
      <c r="Y155" s="310"/>
    </row>
    <row r="156" spans="1:25" x14ac:dyDescent="0.35">
      <c r="A156" s="308"/>
      <c r="B156" s="309"/>
      <c r="C156" s="309"/>
      <c r="D156" s="309"/>
      <c r="E156" s="309"/>
      <c r="F156" s="309"/>
      <c r="G156" s="309"/>
      <c r="H156" s="309"/>
      <c r="I156" s="309"/>
      <c r="J156" s="309"/>
      <c r="K156" s="309"/>
      <c r="L156" s="309"/>
      <c r="M156" s="309"/>
      <c r="N156" s="309"/>
      <c r="O156" s="309"/>
      <c r="P156" s="309"/>
      <c r="Q156" s="309"/>
      <c r="R156" s="309"/>
      <c r="S156" s="309"/>
      <c r="T156" s="309"/>
      <c r="U156" s="309"/>
      <c r="V156" s="309"/>
      <c r="W156" s="309"/>
      <c r="X156" s="309"/>
      <c r="Y156" s="310"/>
    </row>
    <row r="157" spans="1:25" x14ac:dyDescent="0.35">
      <c r="A157" s="308"/>
      <c r="B157" s="309"/>
      <c r="C157" s="309"/>
      <c r="D157" s="309"/>
      <c r="E157" s="309"/>
      <c r="F157" s="309"/>
      <c r="G157" s="309"/>
      <c r="H157" s="309"/>
      <c r="I157" s="309"/>
      <c r="J157" s="309"/>
      <c r="K157" s="309"/>
      <c r="L157" s="309"/>
      <c r="M157" s="309"/>
      <c r="N157" s="309"/>
      <c r="O157" s="309"/>
      <c r="P157" s="309"/>
      <c r="Q157" s="309"/>
      <c r="R157" s="309"/>
      <c r="S157" s="309"/>
      <c r="T157" s="309"/>
      <c r="U157" s="309"/>
      <c r="V157" s="309"/>
      <c r="W157" s="309"/>
      <c r="X157" s="309"/>
      <c r="Y157" s="310"/>
    </row>
    <row r="158" spans="1:25" x14ac:dyDescent="0.35">
      <c r="A158" s="308"/>
      <c r="B158" s="309"/>
      <c r="C158" s="309"/>
      <c r="D158" s="309"/>
      <c r="E158" s="309"/>
      <c r="F158" s="309"/>
      <c r="G158" s="309"/>
      <c r="H158" s="309"/>
      <c r="I158" s="309"/>
      <c r="J158" s="309"/>
      <c r="K158" s="309"/>
      <c r="L158" s="309"/>
      <c r="M158" s="309"/>
      <c r="N158" s="309"/>
      <c r="O158" s="309"/>
      <c r="P158" s="309"/>
      <c r="Q158" s="309"/>
      <c r="R158" s="309"/>
      <c r="S158" s="309"/>
      <c r="T158" s="309"/>
      <c r="U158" s="309"/>
      <c r="V158" s="309"/>
      <c r="W158" s="309"/>
      <c r="X158" s="309"/>
      <c r="Y158" s="310"/>
    </row>
    <row r="159" spans="1:25" x14ac:dyDescent="0.35">
      <c r="A159" s="308"/>
      <c r="B159" s="309"/>
      <c r="C159" s="309"/>
      <c r="D159" s="309"/>
      <c r="E159" s="309"/>
      <c r="F159" s="309"/>
      <c r="G159" s="309"/>
      <c r="H159" s="309"/>
      <c r="I159" s="309"/>
      <c r="J159" s="309"/>
      <c r="K159" s="309"/>
      <c r="L159" s="309"/>
      <c r="M159" s="309"/>
      <c r="N159" s="309"/>
      <c r="O159" s="309"/>
      <c r="P159" s="309"/>
      <c r="Q159" s="309"/>
      <c r="R159" s="309"/>
      <c r="S159" s="309"/>
      <c r="T159" s="309"/>
      <c r="U159" s="309"/>
      <c r="V159" s="309"/>
      <c r="W159" s="309"/>
      <c r="X159" s="309"/>
      <c r="Y159" s="310"/>
    </row>
    <row r="160" spans="1:25" x14ac:dyDescent="0.35">
      <c r="A160" s="308"/>
      <c r="B160" s="309"/>
      <c r="C160" s="309"/>
      <c r="D160" s="309"/>
      <c r="E160" s="309"/>
      <c r="F160" s="309"/>
      <c r="G160" s="309"/>
      <c r="H160" s="309"/>
      <c r="I160" s="309"/>
      <c r="J160" s="309"/>
      <c r="K160" s="309"/>
      <c r="L160" s="309"/>
      <c r="M160" s="309"/>
      <c r="N160" s="309"/>
      <c r="O160" s="309"/>
      <c r="P160" s="309"/>
      <c r="Q160" s="309"/>
      <c r="R160" s="309"/>
      <c r="S160" s="309"/>
      <c r="T160" s="309"/>
      <c r="U160" s="309"/>
      <c r="V160" s="309"/>
      <c r="W160" s="309"/>
      <c r="X160" s="309"/>
      <c r="Y160" s="310"/>
    </row>
    <row r="161" spans="1:25" x14ac:dyDescent="0.35">
      <c r="A161" s="308"/>
      <c r="B161" s="309"/>
      <c r="C161" s="309"/>
      <c r="D161" s="309"/>
      <c r="E161" s="309"/>
      <c r="F161" s="309"/>
      <c r="G161" s="309"/>
      <c r="H161" s="309"/>
      <c r="I161" s="309"/>
      <c r="J161" s="309"/>
      <c r="K161" s="309"/>
      <c r="L161" s="309"/>
      <c r="M161" s="309"/>
      <c r="N161" s="309"/>
      <c r="O161" s="309"/>
      <c r="P161" s="309"/>
      <c r="Q161" s="309"/>
      <c r="R161" s="309"/>
      <c r="S161" s="309"/>
      <c r="T161" s="309"/>
      <c r="U161" s="309"/>
      <c r="V161" s="309"/>
      <c r="W161" s="309"/>
      <c r="X161" s="309"/>
      <c r="Y161" s="310"/>
    </row>
    <row r="162" spans="1:25" x14ac:dyDescent="0.35">
      <c r="A162" s="308"/>
      <c r="B162" s="309"/>
      <c r="C162" s="309"/>
      <c r="D162" s="309"/>
      <c r="E162" s="309"/>
      <c r="F162" s="309"/>
      <c r="G162" s="309"/>
      <c r="H162" s="309"/>
      <c r="I162" s="309"/>
      <c r="J162" s="309"/>
      <c r="K162" s="309"/>
      <c r="L162" s="309"/>
      <c r="M162" s="309"/>
      <c r="N162" s="309"/>
      <c r="O162" s="309"/>
      <c r="P162" s="309"/>
      <c r="Q162" s="309"/>
      <c r="R162" s="309"/>
      <c r="S162" s="309"/>
      <c r="T162" s="309"/>
      <c r="U162" s="309"/>
      <c r="V162" s="309"/>
      <c r="W162" s="309"/>
      <c r="X162" s="309"/>
      <c r="Y162" s="310"/>
    </row>
    <row r="163" spans="1:25" ht="15" thickBot="1" x14ac:dyDescent="0.4">
      <c r="A163" s="311"/>
      <c r="B163" s="312"/>
      <c r="C163" s="312"/>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3"/>
    </row>
    <row r="164" spans="1:25" x14ac:dyDescent="0.35">
      <c r="A164" s="240" t="s">
        <v>184</v>
      </c>
    </row>
    <row r="165" spans="1:25" ht="15" thickBot="1" x14ac:dyDescent="0.4">
      <c r="A165" s="282" t="s">
        <v>28</v>
      </c>
      <c r="B165" s="282"/>
      <c r="C165" s="282"/>
      <c r="D165" s="282"/>
      <c r="E165" s="282"/>
      <c r="F165" s="282"/>
      <c r="G165" s="282"/>
      <c r="H165" s="282"/>
      <c r="I165" s="282"/>
      <c r="J165" s="282"/>
      <c r="K165" s="282"/>
      <c r="L165" s="282"/>
      <c r="M165" s="282"/>
      <c r="N165" s="282"/>
      <c r="O165" s="282"/>
      <c r="P165" s="282"/>
      <c r="Q165" s="282"/>
      <c r="R165" s="282"/>
      <c r="S165" s="282"/>
      <c r="T165" s="282"/>
      <c r="U165" s="282"/>
      <c r="V165" s="282"/>
      <c r="W165" s="282"/>
      <c r="X165" s="282"/>
      <c r="Y165" s="282"/>
    </row>
    <row r="166" spans="1:25" ht="15" customHeight="1" x14ac:dyDescent="0.35">
      <c r="A166" s="296" t="s">
        <v>232</v>
      </c>
      <c r="B166" s="297"/>
      <c r="C166" s="297"/>
      <c r="D166" s="297"/>
      <c r="E166" s="297"/>
      <c r="F166" s="297"/>
      <c r="G166" s="297"/>
      <c r="H166" s="297"/>
      <c r="I166" s="297"/>
      <c r="J166" s="297"/>
      <c r="K166" s="297"/>
      <c r="L166" s="297"/>
      <c r="M166" s="297"/>
      <c r="N166" s="297"/>
      <c r="O166" s="297"/>
      <c r="P166" s="297"/>
      <c r="Q166" s="297"/>
      <c r="R166" s="297"/>
      <c r="S166" s="297"/>
      <c r="T166" s="297"/>
      <c r="U166" s="297"/>
      <c r="V166" s="297"/>
      <c r="W166" s="297"/>
      <c r="X166" s="297"/>
      <c r="Y166" s="298"/>
    </row>
    <row r="167" spans="1:25" ht="15" customHeight="1" x14ac:dyDescent="0.35">
      <c r="A167" s="299"/>
      <c r="B167" s="300"/>
      <c r="C167" s="300"/>
      <c r="D167" s="300"/>
      <c r="E167" s="300"/>
      <c r="F167" s="300"/>
      <c r="G167" s="300"/>
      <c r="H167" s="300"/>
      <c r="I167" s="300"/>
      <c r="J167" s="300"/>
      <c r="K167" s="300"/>
      <c r="L167" s="300"/>
      <c r="M167" s="300"/>
      <c r="N167" s="300"/>
      <c r="O167" s="300"/>
      <c r="P167" s="300"/>
      <c r="Q167" s="300"/>
      <c r="R167" s="300"/>
      <c r="S167" s="300"/>
      <c r="T167" s="300"/>
      <c r="U167" s="300"/>
      <c r="V167" s="300"/>
      <c r="W167" s="300"/>
      <c r="X167" s="300"/>
      <c r="Y167" s="301"/>
    </row>
    <row r="168" spans="1:25" ht="15" customHeight="1" x14ac:dyDescent="0.35">
      <c r="A168" s="299"/>
      <c r="B168" s="300"/>
      <c r="C168" s="300"/>
      <c r="D168" s="300"/>
      <c r="E168" s="300"/>
      <c r="F168" s="300"/>
      <c r="G168" s="300"/>
      <c r="H168" s="300"/>
      <c r="I168" s="300"/>
      <c r="J168" s="300"/>
      <c r="K168" s="300"/>
      <c r="L168" s="300"/>
      <c r="M168" s="300"/>
      <c r="N168" s="300"/>
      <c r="O168" s="300"/>
      <c r="P168" s="300"/>
      <c r="Q168" s="300"/>
      <c r="R168" s="300"/>
      <c r="S168" s="300"/>
      <c r="T168" s="300"/>
      <c r="U168" s="300"/>
      <c r="V168" s="300"/>
      <c r="W168" s="300"/>
      <c r="X168" s="300"/>
      <c r="Y168" s="301"/>
    </row>
    <row r="169" spans="1:25" ht="15" customHeight="1" x14ac:dyDescent="0.35">
      <c r="A169" s="299"/>
      <c r="B169" s="300"/>
      <c r="C169" s="300"/>
      <c r="D169" s="300"/>
      <c r="E169" s="300"/>
      <c r="F169" s="300"/>
      <c r="G169" s="300"/>
      <c r="H169" s="300"/>
      <c r="I169" s="300"/>
      <c r="J169" s="300"/>
      <c r="K169" s="300"/>
      <c r="L169" s="300"/>
      <c r="M169" s="300"/>
      <c r="N169" s="300"/>
      <c r="O169" s="300"/>
      <c r="P169" s="300"/>
      <c r="Q169" s="300"/>
      <c r="R169" s="300"/>
      <c r="S169" s="300"/>
      <c r="T169" s="300"/>
      <c r="U169" s="300"/>
      <c r="V169" s="300"/>
      <c r="W169" s="300"/>
      <c r="X169" s="300"/>
      <c r="Y169" s="301"/>
    </row>
    <row r="170" spans="1:25" ht="15" customHeight="1" x14ac:dyDescent="0.35">
      <c r="A170" s="299"/>
      <c r="B170" s="300"/>
      <c r="C170" s="300"/>
      <c r="D170" s="300"/>
      <c r="E170" s="300"/>
      <c r="F170" s="300"/>
      <c r="G170" s="300"/>
      <c r="H170" s="300"/>
      <c r="I170" s="300"/>
      <c r="J170" s="300"/>
      <c r="K170" s="300"/>
      <c r="L170" s="300"/>
      <c r="M170" s="300"/>
      <c r="N170" s="300"/>
      <c r="O170" s="300"/>
      <c r="P170" s="300"/>
      <c r="Q170" s="300"/>
      <c r="R170" s="300"/>
      <c r="S170" s="300"/>
      <c r="T170" s="300"/>
      <c r="U170" s="300"/>
      <c r="V170" s="300"/>
      <c r="W170" s="300"/>
      <c r="X170" s="300"/>
      <c r="Y170" s="301"/>
    </row>
    <row r="171" spans="1:25" ht="15" customHeight="1" x14ac:dyDescent="0.35">
      <c r="A171" s="299"/>
      <c r="B171" s="300"/>
      <c r="C171" s="300"/>
      <c r="D171" s="300"/>
      <c r="E171" s="300"/>
      <c r="F171" s="300"/>
      <c r="G171" s="300"/>
      <c r="H171" s="300"/>
      <c r="I171" s="300"/>
      <c r="J171" s="300"/>
      <c r="K171" s="300"/>
      <c r="L171" s="300"/>
      <c r="M171" s="300"/>
      <c r="N171" s="300"/>
      <c r="O171" s="300"/>
      <c r="P171" s="300"/>
      <c r="Q171" s="300"/>
      <c r="R171" s="300"/>
      <c r="S171" s="300"/>
      <c r="T171" s="300"/>
      <c r="U171" s="300"/>
      <c r="V171" s="300"/>
      <c r="W171" s="300"/>
      <c r="X171" s="300"/>
      <c r="Y171" s="301"/>
    </row>
    <row r="172" spans="1:25" ht="15.75" customHeight="1" thickBot="1" x14ac:dyDescent="0.4">
      <c r="A172" s="302"/>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4"/>
    </row>
    <row r="174" spans="1:25" ht="15" thickBot="1" x14ac:dyDescent="0.4">
      <c r="A174" s="282" t="s">
        <v>158</v>
      </c>
      <c r="B174" s="282"/>
      <c r="C174" s="282"/>
      <c r="D174" s="282"/>
      <c r="E174" s="282"/>
      <c r="F174" s="282"/>
      <c r="G174" s="282"/>
      <c r="H174" s="282"/>
      <c r="I174" s="282"/>
      <c r="J174" s="282"/>
      <c r="K174" s="282"/>
      <c r="L174" s="282"/>
      <c r="M174" s="282"/>
      <c r="N174" s="282"/>
      <c r="O174" s="282"/>
      <c r="P174" s="282"/>
      <c r="Q174" s="282"/>
      <c r="R174" s="282"/>
      <c r="S174" s="282"/>
      <c r="T174" s="282"/>
      <c r="U174" s="282"/>
      <c r="V174" s="282"/>
      <c r="W174" s="282"/>
      <c r="X174" s="282"/>
      <c r="Y174" s="282"/>
    </row>
    <row r="175" spans="1:25" ht="15.75" customHeight="1" thickBot="1" x14ac:dyDescent="0.4">
      <c r="A175" s="278" t="s">
        <v>170</v>
      </c>
      <c r="B175" s="279"/>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80"/>
    </row>
    <row r="177" spans="1:25" ht="15" thickBot="1" x14ac:dyDescent="0.4">
      <c r="A177" s="281" t="s">
        <v>72</v>
      </c>
      <c r="B177" s="281"/>
      <c r="C177" s="281"/>
      <c r="E177" s="281" t="s">
        <v>73</v>
      </c>
      <c r="F177" s="281"/>
      <c r="G177" s="281"/>
    </row>
    <row r="178" spans="1:25" x14ac:dyDescent="0.35">
      <c r="A178" s="286" t="s">
        <v>57</v>
      </c>
      <c r="B178" s="287"/>
      <c r="E178" s="286" t="s">
        <v>58</v>
      </c>
      <c r="F178" s="287"/>
    </row>
    <row r="179" spans="1:25" x14ac:dyDescent="0.35">
      <c r="A179" s="233"/>
      <c r="B179" s="233"/>
      <c r="C179" s="234"/>
      <c r="D179" s="234"/>
      <c r="E179" s="233"/>
      <c r="F179" s="233"/>
      <c r="G179" s="234"/>
      <c r="H179" s="234"/>
    </row>
    <row r="180" spans="1:25" x14ac:dyDescent="0.35">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row>
    <row r="182" spans="1:25" ht="19" thickBot="1" x14ac:dyDescent="0.5">
      <c r="A182" s="276" t="s">
        <v>228</v>
      </c>
      <c r="B182" s="276"/>
      <c r="C182" s="276"/>
      <c r="D182" s="276"/>
      <c r="E182" s="276"/>
      <c r="F182" s="276"/>
      <c r="H182" s="276"/>
      <c r="I182" s="276"/>
      <c r="J182" s="276"/>
      <c r="K182" t="s">
        <v>171</v>
      </c>
    </row>
    <row r="183" spans="1:25" ht="15" customHeight="1" x14ac:dyDescent="0.35">
      <c r="A183" s="267" t="s">
        <v>172</v>
      </c>
      <c r="B183" s="268"/>
      <c r="C183" s="268"/>
      <c r="D183" s="268"/>
      <c r="E183" s="268"/>
      <c r="F183" s="268"/>
      <c r="G183" s="268"/>
      <c r="H183" s="268"/>
      <c r="I183" s="268"/>
      <c r="J183" s="268"/>
      <c r="K183" s="268"/>
      <c r="L183" s="268"/>
      <c r="M183" s="268"/>
      <c r="N183" s="268"/>
      <c r="O183" s="268"/>
      <c r="P183" s="268"/>
      <c r="Q183" s="268"/>
      <c r="R183" s="268"/>
      <c r="S183" s="268"/>
      <c r="T183" s="268"/>
      <c r="U183" s="268"/>
      <c r="V183" s="268"/>
      <c r="W183" s="268"/>
      <c r="X183" s="268"/>
      <c r="Y183" s="269"/>
    </row>
    <row r="184" spans="1:25" ht="15" customHeight="1" x14ac:dyDescent="0.35">
      <c r="A184" s="270"/>
      <c r="B184" s="271"/>
      <c r="C184" s="271"/>
      <c r="D184" s="271"/>
      <c r="E184" s="271"/>
      <c r="F184" s="271"/>
      <c r="G184" s="271"/>
      <c r="H184" s="271"/>
      <c r="I184" s="271"/>
      <c r="J184" s="271"/>
      <c r="K184" s="271"/>
      <c r="L184" s="271"/>
      <c r="M184" s="271"/>
      <c r="N184" s="271"/>
      <c r="O184" s="271"/>
      <c r="P184" s="271"/>
      <c r="Q184" s="271"/>
      <c r="R184" s="271"/>
      <c r="S184" s="271"/>
      <c r="T184" s="271"/>
      <c r="U184" s="271"/>
      <c r="V184" s="271"/>
      <c r="W184" s="271"/>
      <c r="X184" s="271"/>
      <c r="Y184" s="272"/>
    </row>
    <row r="185" spans="1:25" ht="15" customHeight="1" x14ac:dyDescent="0.35">
      <c r="A185" s="270"/>
      <c r="B185" s="271"/>
      <c r="C185" s="271"/>
      <c r="D185" s="271"/>
      <c r="E185" s="271"/>
      <c r="F185" s="271"/>
      <c r="G185" s="271"/>
      <c r="H185" s="271"/>
      <c r="I185" s="271"/>
      <c r="J185" s="271"/>
      <c r="K185" s="271"/>
      <c r="L185" s="271"/>
      <c r="M185" s="271"/>
      <c r="N185" s="271"/>
      <c r="O185" s="271"/>
      <c r="P185" s="271"/>
      <c r="Q185" s="271"/>
      <c r="R185" s="271"/>
      <c r="S185" s="271"/>
      <c r="T185" s="271"/>
      <c r="U185" s="271"/>
      <c r="V185" s="271"/>
      <c r="W185" s="271"/>
      <c r="X185" s="271"/>
      <c r="Y185" s="272"/>
    </row>
    <row r="186" spans="1:25" ht="15" customHeight="1" x14ac:dyDescent="0.35">
      <c r="A186" s="270"/>
      <c r="B186" s="271"/>
      <c r="C186" s="271"/>
      <c r="D186" s="271"/>
      <c r="E186" s="271"/>
      <c r="F186" s="271"/>
      <c r="G186" s="271"/>
      <c r="H186" s="271"/>
      <c r="I186" s="271"/>
      <c r="J186" s="271"/>
      <c r="K186" s="271"/>
      <c r="L186" s="271"/>
      <c r="M186" s="271"/>
      <c r="N186" s="271"/>
      <c r="O186" s="271"/>
      <c r="P186" s="271"/>
      <c r="Q186" s="271"/>
      <c r="R186" s="271"/>
      <c r="S186" s="271"/>
      <c r="T186" s="271"/>
      <c r="U186" s="271"/>
      <c r="V186" s="271"/>
      <c r="W186" s="271"/>
      <c r="X186" s="271"/>
      <c r="Y186" s="272"/>
    </row>
    <row r="187" spans="1:25" ht="15" customHeight="1" x14ac:dyDescent="0.35">
      <c r="A187" s="270"/>
      <c r="B187" s="271"/>
      <c r="C187" s="271"/>
      <c r="D187" s="271"/>
      <c r="E187" s="271"/>
      <c r="F187" s="271"/>
      <c r="G187" s="271"/>
      <c r="H187" s="271"/>
      <c r="I187" s="271"/>
      <c r="J187" s="271"/>
      <c r="K187" s="271"/>
      <c r="L187" s="271"/>
      <c r="M187" s="271"/>
      <c r="N187" s="271"/>
      <c r="O187" s="271"/>
      <c r="P187" s="271"/>
      <c r="Q187" s="271"/>
      <c r="R187" s="271"/>
      <c r="S187" s="271"/>
      <c r="T187" s="271"/>
      <c r="U187" s="271"/>
      <c r="V187" s="271"/>
      <c r="W187" s="271"/>
      <c r="X187" s="271"/>
      <c r="Y187" s="272"/>
    </row>
    <row r="188" spans="1:25" ht="15" customHeight="1" x14ac:dyDescent="0.35">
      <c r="A188" s="270"/>
      <c r="B188" s="271"/>
      <c r="C188" s="271"/>
      <c r="D188" s="271"/>
      <c r="E188" s="271"/>
      <c r="F188" s="271"/>
      <c r="G188" s="271"/>
      <c r="H188" s="271"/>
      <c r="I188" s="271"/>
      <c r="J188" s="271"/>
      <c r="K188" s="271"/>
      <c r="L188" s="271"/>
      <c r="M188" s="271"/>
      <c r="N188" s="271"/>
      <c r="O188" s="271"/>
      <c r="P188" s="271"/>
      <c r="Q188" s="271"/>
      <c r="R188" s="271"/>
      <c r="S188" s="271"/>
      <c r="T188" s="271"/>
      <c r="U188" s="271"/>
      <c r="V188" s="271"/>
      <c r="W188" s="271"/>
      <c r="X188" s="271"/>
      <c r="Y188" s="272"/>
    </row>
    <row r="189" spans="1:25" ht="15" customHeight="1" x14ac:dyDescent="0.35">
      <c r="A189" s="270"/>
      <c r="B189" s="271"/>
      <c r="C189" s="271"/>
      <c r="D189" s="271"/>
      <c r="E189" s="271"/>
      <c r="F189" s="271"/>
      <c r="G189" s="271"/>
      <c r="H189" s="271"/>
      <c r="I189" s="271"/>
      <c r="J189" s="271"/>
      <c r="K189" s="271"/>
      <c r="L189" s="271"/>
      <c r="M189" s="271"/>
      <c r="N189" s="271"/>
      <c r="O189" s="271"/>
      <c r="P189" s="271"/>
      <c r="Q189" s="271"/>
      <c r="R189" s="271"/>
      <c r="S189" s="271"/>
      <c r="T189" s="271"/>
      <c r="U189" s="271"/>
      <c r="V189" s="271"/>
      <c r="W189" s="271"/>
      <c r="X189" s="271"/>
      <c r="Y189" s="272"/>
    </row>
    <row r="190" spans="1:25" ht="15" customHeight="1" x14ac:dyDescent="0.35">
      <c r="A190" s="270"/>
      <c r="B190" s="271"/>
      <c r="C190" s="271"/>
      <c r="D190" s="271"/>
      <c r="E190" s="271"/>
      <c r="F190" s="271"/>
      <c r="G190" s="271"/>
      <c r="H190" s="271"/>
      <c r="I190" s="271"/>
      <c r="J190" s="271"/>
      <c r="K190" s="271"/>
      <c r="L190" s="271"/>
      <c r="M190" s="271"/>
      <c r="N190" s="271"/>
      <c r="O190" s="271"/>
      <c r="P190" s="271"/>
      <c r="Q190" s="271"/>
      <c r="R190" s="271"/>
      <c r="S190" s="271"/>
      <c r="T190" s="271"/>
      <c r="U190" s="271"/>
      <c r="V190" s="271"/>
      <c r="W190" s="271"/>
      <c r="X190" s="271"/>
      <c r="Y190" s="272"/>
    </row>
    <row r="191" spans="1:25" ht="15" customHeight="1" x14ac:dyDescent="0.35">
      <c r="A191" s="270"/>
      <c r="B191" s="271"/>
      <c r="C191" s="271"/>
      <c r="D191" s="271"/>
      <c r="E191" s="271"/>
      <c r="F191" s="271"/>
      <c r="G191" s="271"/>
      <c r="H191" s="271"/>
      <c r="I191" s="271"/>
      <c r="J191" s="271"/>
      <c r="K191" s="271"/>
      <c r="L191" s="271"/>
      <c r="M191" s="271"/>
      <c r="N191" s="271"/>
      <c r="O191" s="271"/>
      <c r="P191" s="271"/>
      <c r="Q191" s="271"/>
      <c r="R191" s="271"/>
      <c r="S191" s="271"/>
      <c r="T191" s="271"/>
      <c r="U191" s="271"/>
      <c r="V191" s="271"/>
      <c r="W191" s="271"/>
      <c r="X191" s="271"/>
      <c r="Y191" s="272"/>
    </row>
    <row r="192" spans="1:25" ht="15" customHeight="1" x14ac:dyDescent="0.35">
      <c r="A192" s="270"/>
      <c r="B192" s="271"/>
      <c r="C192" s="271"/>
      <c r="D192" s="271"/>
      <c r="E192" s="271"/>
      <c r="F192" s="271"/>
      <c r="G192" s="271"/>
      <c r="H192" s="271"/>
      <c r="I192" s="271"/>
      <c r="J192" s="271"/>
      <c r="K192" s="271"/>
      <c r="L192" s="271"/>
      <c r="M192" s="271"/>
      <c r="N192" s="271"/>
      <c r="O192" s="271"/>
      <c r="P192" s="271"/>
      <c r="Q192" s="271"/>
      <c r="R192" s="271"/>
      <c r="S192" s="271"/>
      <c r="T192" s="271"/>
      <c r="U192" s="271"/>
      <c r="V192" s="271"/>
      <c r="W192" s="271"/>
      <c r="X192" s="271"/>
      <c r="Y192" s="272"/>
    </row>
    <row r="193" spans="1:25" ht="15" customHeight="1" x14ac:dyDescent="0.35">
      <c r="A193" s="270"/>
      <c r="B193" s="271"/>
      <c r="C193" s="271"/>
      <c r="D193" s="271"/>
      <c r="E193" s="271"/>
      <c r="F193" s="271"/>
      <c r="G193" s="271"/>
      <c r="H193" s="271"/>
      <c r="I193" s="271"/>
      <c r="J193" s="271"/>
      <c r="K193" s="271"/>
      <c r="L193" s="271"/>
      <c r="M193" s="271"/>
      <c r="N193" s="271"/>
      <c r="O193" s="271"/>
      <c r="P193" s="271"/>
      <c r="Q193" s="271"/>
      <c r="R193" s="271"/>
      <c r="S193" s="271"/>
      <c r="T193" s="271"/>
      <c r="U193" s="271"/>
      <c r="V193" s="271"/>
      <c r="W193" s="271"/>
      <c r="X193" s="271"/>
      <c r="Y193" s="272"/>
    </row>
    <row r="194" spans="1:25" ht="15" customHeight="1" x14ac:dyDescent="0.35">
      <c r="A194" s="270"/>
      <c r="B194" s="271"/>
      <c r="C194" s="271"/>
      <c r="D194" s="271"/>
      <c r="E194" s="271"/>
      <c r="F194" s="271"/>
      <c r="G194" s="271"/>
      <c r="H194" s="271"/>
      <c r="I194" s="271"/>
      <c r="J194" s="271"/>
      <c r="K194" s="271"/>
      <c r="L194" s="271"/>
      <c r="M194" s="271"/>
      <c r="N194" s="271"/>
      <c r="O194" s="271"/>
      <c r="P194" s="271"/>
      <c r="Q194" s="271"/>
      <c r="R194" s="271"/>
      <c r="S194" s="271"/>
      <c r="T194" s="271"/>
      <c r="U194" s="271"/>
      <c r="V194" s="271"/>
      <c r="W194" s="271"/>
      <c r="X194" s="271"/>
      <c r="Y194" s="272"/>
    </row>
    <row r="195" spans="1:25" ht="15" customHeight="1" x14ac:dyDescent="0.35">
      <c r="A195" s="270"/>
      <c r="B195" s="271"/>
      <c r="C195" s="271"/>
      <c r="D195" s="271"/>
      <c r="E195" s="271"/>
      <c r="F195" s="271"/>
      <c r="G195" s="271"/>
      <c r="H195" s="271"/>
      <c r="I195" s="271"/>
      <c r="J195" s="271"/>
      <c r="K195" s="271"/>
      <c r="L195" s="271"/>
      <c r="M195" s="271"/>
      <c r="N195" s="271"/>
      <c r="O195" s="271"/>
      <c r="P195" s="271"/>
      <c r="Q195" s="271"/>
      <c r="R195" s="271"/>
      <c r="S195" s="271"/>
      <c r="T195" s="271"/>
      <c r="U195" s="271"/>
      <c r="V195" s="271"/>
      <c r="W195" s="271"/>
      <c r="X195" s="271"/>
      <c r="Y195" s="272"/>
    </row>
    <row r="196" spans="1:25" ht="15.75" customHeight="1" thickBot="1" x14ac:dyDescent="0.4">
      <c r="A196" s="273"/>
      <c r="B196" s="274"/>
      <c r="C196" s="274"/>
      <c r="D196" s="274"/>
      <c r="E196" s="274"/>
      <c r="F196" s="274"/>
      <c r="G196" s="274"/>
      <c r="H196" s="274"/>
      <c r="I196" s="274"/>
      <c r="J196" s="274"/>
      <c r="K196" s="274"/>
      <c r="L196" s="274"/>
      <c r="M196" s="274"/>
      <c r="N196" s="274"/>
      <c r="O196" s="274"/>
      <c r="P196" s="274"/>
      <c r="Q196" s="274"/>
      <c r="R196" s="274"/>
      <c r="S196" s="274"/>
      <c r="T196" s="274"/>
      <c r="U196" s="274"/>
      <c r="V196" s="274"/>
      <c r="W196" s="274"/>
      <c r="X196" s="274"/>
      <c r="Y196" s="275"/>
    </row>
    <row r="198" spans="1:25" ht="15" thickBot="1" x14ac:dyDescent="0.4">
      <c r="A198" s="282" t="s">
        <v>28</v>
      </c>
      <c r="B198" s="282"/>
      <c r="C198" s="282"/>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row>
    <row r="199" spans="1:25" ht="15" customHeight="1" x14ac:dyDescent="0.35">
      <c r="A199" s="267" t="s">
        <v>224</v>
      </c>
      <c r="B199" s="268"/>
      <c r="C199" s="268"/>
      <c r="D199" s="268"/>
      <c r="E199" s="268"/>
      <c r="F199" s="268"/>
      <c r="G199" s="268"/>
      <c r="H199" s="268"/>
      <c r="I199" s="268"/>
      <c r="J199" s="268"/>
      <c r="K199" s="268"/>
      <c r="L199" s="268"/>
      <c r="M199" s="268"/>
      <c r="N199" s="268"/>
      <c r="O199" s="268"/>
      <c r="P199" s="268"/>
      <c r="Q199" s="268"/>
      <c r="R199" s="268"/>
      <c r="S199" s="268"/>
      <c r="T199" s="268"/>
      <c r="U199" s="268"/>
      <c r="V199" s="268"/>
      <c r="W199" s="268"/>
      <c r="X199" s="268"/>
      <c r="Y199" s="269"/>
    </row>
    <row r="200" spans="1:25" ht="15" customHeight="1" x14ac:dyDescent="0.35">
      <c r="A200" s="270"/>
      <c r="B200" s="271"/>
      <c r="C200" s="271"/>
      <c r="D200" s="271"/>
      <c r="E200" s="271"/>
      <c r="F200" s="271"/>
      <c r="G200" s="271"/>
      <c r="H200" s="271"/>
      <c r="I200" s="271"/>
      <c r="J200" s="271"/>
      <c r="K200" s="271"/>
      <c r="L200" s="271"/>
      <c r="M200" s="271"/>
      <c r="N200" s="271"/>
      <c r="O200" s="271"/>
      <c r="P200" s="271"/>
      <c r="Q200" s="271"/>
      <c r="R200" s="271"/>
      <c r="S200" s="271"/>
      <c r="T200" s="271"/>
      <c r="U200" s="271"/>
      <c r="V200" s="271"/>
      <c r="W200" s="271"/>
      <c r="X200" s="271"/>
      <c r="Y200" s="272"/>
    </row>
    <row r="201" spans="1:25" ht="15" customHeight="1" x14ac:dyDescent="0.35">
      <c r="A201" s="270"/>
      <c r="B201" s="271"/>
      <c r="C201" s="271"/>
      <c r="D201" s="271"/>
      <c r="E201" s="271"/>
      <c r="F201" s="271"/>
      <c r="G201" s="271"/>
      <c r="H201" s="271"/>
      <c r="I201" s="271"/>
      <c r="J201" s="271"/>
      <c r="K201" s="271"/>
      <c r="L201" s="271"/>
      <c r="M201" s="271"/>
      <c r="N201" s="271"/>
      <c r="O201" s="271"/>
      <c r="P201" s="271"/>
      <c r="Q201" s="271"/>
      <c r="R201" s="271"/>
      <c r="S201" s="271"/>
      <c r="T201" s="271"/>
      <c r="U201" s="271"/>
      <c r="V201" s="271"/>
      <c r="W201" s="271"/>
      <c r="X201" s="271"/>
      <c r="Y201" s="272"/>
    </row>
    <row r="202" spans="1:25" ht="15" customHeight="1" x14ac:dyDescent="0.35">
      <c r="A202" s="270"/>
      <c r="B202" s="271"/>
      <c r="C202" s="271"/>
      <c r="D202" s="271"/>
      <c r="E202" s="271"/>
      <c r="F202" s="271"/>
      <c r="G202" s="271"/>
      <c r="H202" s="271"/>
      <c r="I202" s="271"/>
      <c r="J202" s="271"/>
      <c r="K202" s="271"/>
      <c r="L202" s="271"/>
      <c r="M202" s="271"/>
      <c r="N202" s="271"/>
      <c r="O202" s="271"/>
      <c r="P202" s="271"/>
      <c r="Q202" s="271"/>
      <c r="R202" s="271"/>
      <c r="S202" s="271"/>
      <c r="T202" s="271"/>
      <c r="U202" s="271"/>
      <c r="V202" s="271"/>
      <c r="W202" s="271"/>
      <c r="X202" s="271"/>
      <c r="Y202" s="272"/>
    </row>
    <row r="203" spans="1:25" ht="15" customHeight="1" x14ac:dyDescent="0.35">
      <c r="A203" s="270"/>
      <c r="B203" s="271"/>
      <c r="C203" s="271"/>
      <c r="D203" s="271"/>
      <c r="E203" s="271"/>
      <c r="F203" s="271"/>
      <c r="G203" s="271"/>
      <c r="H203" s="271"/>
      <c r="I203" s="271"/>
      <c r="J203" s="271"/>
      <c r="K203" s="271"/>
      <c r="L203" s="271"/>
      <c r="M203" s="271"/>
      <c r="N203" s="271"/>
      <c r="O203" s="271"/>
      <c r="P203" s="271"/>
      <c r="Q203" s="271"/>
      <c r="R203" s="271"/>
      <c r="S203" s="271"/>
      <c r="T203" s="271"/>
      <c r="U203" s="271"/>
      <c r="V203" s="271"/>
      <c r="W203" s="271"/>
      <c r="X203" s="271"/>
      <c r="Y203" s="272"/>
    </row>
    <row r="204" spans="1:25" ht="15" customHeight="1" x14ac:dyDescent="0.35">
      <c r="A204" s="270"/>
      <c r="B204" s="271"/>
      <c r="C204" s="271"/>
      <c r="D204" s="271"/>
      <c r="E204" s="271"/>
      <c r="F204" s="271"/>
      <c r="G204" s="271"/>
      <c r="H204" s="271"/>
      <c r="I204" s="271"/>
      <c r="J204" s="271"/>
      <c r="K204" s="271"/>
      <c r="L204" s="271"/>
      <c r="M204" s="271"/>
      <c r="N204" s="271"/>
      <c r="O204" s="271"/>
      <c r="P204" s="271"/>
      <c r="Q204" s="271"/>
      <c r="R204" s="271"/>
      <c r="S204" s="271"/>
      <c r="T204" s="271"/>
      <c r="U204" s="271"/>
      <c r="V204" s="271"/>
      <c r="W204" s="271"/>
      <c r="X204" s="271"/>
      <c r="Y204" s="272"/>
    </row>
    <row r="205" spans="1:25" ht="15.75" customHeight="1" thickBot="1" x14ac:dyDescent="0.4">
      <c r="A205" s="273"/>
      <c r="B205" s="274"/>
      <c r="C205" s="274"/>
      <c r="D205" s="274"/>
      <c r="E205" s="274"/>
      <c r="F205" s="274"/>
      <c r="G205" s="274"/>
      <c r="H205" s="274"/>
      <c r="I205" s="274"/>
      <c r="J205" s="274"/>
      <c r="K205" s="274"/>
      <c r="L205" s="274"/>
      <c r="M205" s="274"/>
      <c r="N205" s="274"/>
      <c r="O205" s="274"/>
      <c r="P205" s="274"/>
      <c r="Q205" s="274"/>
      <c r="R205" s="274"/>
      <c r="S205" s="274"/>
      <c r="T205" s="274"/>
      <c r="U205" s="274"/>
      <c r="V205" s="274"/>
      <c r="W205" s="274"/>
      <c r="X205" s="274"/>
      <c r="Y205" s="275"/>
    </row>
    <row r="207" spans="1:25" ht="15" thickBot="1" x14ac:dyDescent="0.4">
      <c r="A207" s="282" t="s">
        <v>158</v>
      </c>
      <c r="B207" s="282"/>
      <c r="C207" s="282"/>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row>
    <row r="208" spans="1:25" ht="15.75" customHeight="1" thickBot="1" x14ac:dyDescent="0.4">
      <c r="A208" s="278" t="s">
        <v>173</v>
      </c>
      <c r="B208" s="279"/>
      <c r="C208" s="279"/>
      <c r="D208" s="279"/>
      <c r="E208" s="279"/>
      <c r="F208" s="279"/>
      <c r="G208" s="279"/>
      <c r="H208" s="279"/>
      <c r="I208" s="279"/>
      <c r="J208" s="279"/>
      <c r="K208" s="279"/>
      <c r="L208" s="279"/>
      <c r="M208" s="279"/>
      <c r="N208" s="279"/>
      <c r="O208" s="279"/>
      <c r="P208" s="279"/>
      <c r="Q208" s="279"/>
      <c r="R208" s="279"/>
      <c r="S208" s="279"/>
      <c r="T208" s="279"/>
      <c r="U208" s="279"/>
      <c r="V208" s="279"/>
      <c r="W208" s="279"/>
      <c r="X208" s="279"/>
      <c r="Y208" s="280"/>
    </row>
    <row r="210" spans="1:25" ht="15" thickBot="1" x14ac:dyDescent="0.4">
      <c r="A210" s="281" t="s">
        <v>72</v>
      </c>
      <c r="B210" s="281"/>
      <c r="C210" s="281"/>
      <c r="E210" s="281" t="s">
        <v>73</v>
      </c>
      <c r="F210" s="281"/>
      <c r="G210" s="281"/>
    </row>
    <row r="211" spans="1:25" ht="15" thickBot="1" x14ac:dyDescent="0.4">
      <c r="A211" s="265" t="s">
        <v>58</v>
      </c>
      <c r="B211" s="266"/>
      <c r="E211" s="265" t="s">
        <v>58</v>
      </c>
      <c r="F211" s="266"/>
    </row>
    <row r="213" spans="1:25" x14ac:dyDescent="0.35">
      <c r="A213" s="277"/>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row>
    <row r="215" spans="1:25" ht="19" thickBot="1" x14ac:dyDescent="0.5">
      <c r="A215" s="276" t="s">
        <v>162</v>
      </c>
      <c r="B215" s="276"/>
      <c r="C215" s="276"/>
      <c r="D215" s="276"/>
      <c r="E215" s="276"/>
      <c r="F215" s="276"/>
      <c r="H215" s="244" t="s">
        <v>175</v>
      </c>
      <c r="I215" s="244"/>
      <c r="J215" s="244"/>
      <c r="K215" s="244"/>
      <c r="L215" s="244"/>
      <c r="M215" s="244"/>
      <c r="N215" s="244"/>
      <c r="O215" s="244"/>
      <c r="P215" s="244"/>
      <c r="Q215" s="245"/>
    </row>
    <row r="216" spans="1:25" ht="15" customHeight="1" x14ac:dyDescent="0.35">
      <c r="A216" s="305" t="s">
        <v>217</v>
      </c>
      <c r="B216" s="306"/>
      <c r="C216" s="306"/>
      <c r="D216" s="306"/>
      <c r="E216" s="306"/>
      <c r="F216" s="306"/>
      <c r="G216" s="306"/>
      <c r="H216" s="306"/>
      <c r="I216" s="306"/>
      <c r="J216" s="306"/>
      <c r="K216" s="306"/>
      <c r="L216" s="306"/>
      <c r="M216" s="306"/>
      <c r="N216" s="306"/>
      <c r="O216" s="306"/>
      <c r="P216" s="306"/>
      <c r="Q216" s="306"/>
      <c r="R216" s="306"/>
      <c r="S216" s="306"/>
      <c r="T216" s="306"/>
      <c r="U216" s="306"/>
      <c r="V216" s="306"/>
      <c r="W216" s="306"/>
      <c r="X216" s="306"/>
      <c r="Y216" s="307"/>
    </row>
    <row r="217" spans="1:25" x14ac:dyDescent="0.35">
      <c r="A217" s="308"/>
      <c r="B217" s="309"/>
      <c r="C217" s="309"/>
      <c r="D217" s="309"/>
      <c r="E217" s="309"/>
      <c r="F217" s="309"/>
      <c r="G217" s="309"/>
      <c r="H217" s="309"/>
      <c r="I217" s="309"/>
      <c r="J217" s="309"/>
      <c r="K217" s="309"/>
      <c r="L217" s="309"/>
      <c r="M217" s="309"/>
      <c r="N217" s="309"/>
      <c r="O217" s="309"/>
      <c r="P217" s="309"/>
      <c r="Q217" s="309"/>
      <c r="R217" s="309"/>
      <c r="S217" s="309"/>
      <c r="T217" s="309"/>
      <c r="U217" s="309"/>
      <c r="V217" s="309"/>
      <c r="W217" s="309"/>
      <c r="X217" s="309"/>
      <c r="Y217" s="310"/>
    </row>
    <row r="218" spans="1:25" x14ac:dyDescent="0.35">
      <c r="A218" s="308"/>
      <c r="B218" s="309"/>
      <c r="C218" s="309"/>
      <c r="D218" s="309"/>
      <c r="E218" s="309"/>
      <c r="F218" s="309"/>
      <c r="G218" s="309"/>
      <c r="H218" s="309"/>
      <c r="I218" s="309"/>
      <c r="J218" s="309"/>
      <c r="K218" s="309"/>
      <c r="L218" s="309"/>
      <c r="M218" s="309"/>
      <c r="N218" s="309"/>
      <c r="O218" s="309"/>
      <c r="P218" s="309"/>
      <c r="Q218" s="309"/>
      <c r="R218" s="309"/>
      <c r="S218" s="309"/>
      <c r="T218" s="309"/>
      <c r="U218" s="309"/>
      <c r="V218" s="309"/>
      <c r="W218" s="309"/>
      <c r="X218" s="309"/>
      <c r="Y218" s="310"/>
    </row>
    <row r="219" spans="1:25" x14ac:dyDescent="0.35">
      <c r="A219" s="308"/>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09"/>
      <c r="X219" s="309"/>
      <c r="Y219" s="310"/>
    </row>
    <row r="220" spans="1:25" x14ac:dyDescent="0.35">
      <c r="A220" s="308"/>
      <c r="B220" s="309"/>
      <c r="C220" s="309"/>
      <c r="D220" s="309"/>
      <c r="E220" s="309"/>
      <c r="F220" s="309"/>
      <c r="G220" s="309"/>
      <c r="H220" s="309"/>
      <c r="I220" s="309"/>
      <c r="J220" s="309"/>
      <c r="K220" s="309"/>
      <c r="L220" s="309"/>
      <c r="M220" s="309"/>
      <c r="N220" s="309"/>
      <c r="O220" s="309"/>
      <c r="P220" s="309"/>
      <c r="Q220" s="309"/>
      <c r="R220" s="309"/>
      <c r="S220" s="309"/>
      <c r="T220" s="309"/>
      <c r="U220" s="309"/>
      <c r="V220" s="309"/>
      <c r="W220" s="309"/>
      <c r="X220" s="309"/>
      <c r="Y220" s="310"/>
    </row>
    <row r="221" spans="1:25" x14ac:dyDescent="0.35">
      <c r="A221" s="308"/>
      <c r="B221" s="309"/>
      <c r="C221" s="309"/>
      <c r="D221" s="309"/>
      <c r="E221" s="309"/>
      <c r="F221" s="309"/>
      <c r="G221" s="309"/>
      <c r="H221" s="309"/>
      <c r="I221" s="309"/>
      <c r="J221" s="309"/>
      <c r="K221" s="309"/>
      <c r="L221" s="309"/>
      <c r="M221" s="309"/>
      <c r="N221" s="309"/>
      <c r="O221" s="309"/>
      <c r="P221" s="309"/>
      <c r="Q221" s="309"/>
      <c r="R221" s="309"/>
      <c r="S221" s="309"/>
      <c r="T221" s="309"/>
      <c r="U221" s="309"/>
      <c r="V221" s="309"/>
      <c r="W221" s="309"/>
      <c r="X221" s="309"/>
      <c r="Y221" s="310"/>
    </row>
    <row r="222" spans="1:25" x14ac:dyDescent="0.35">
      <c r="A222" s="308"/>
      <c r="B222" s="309"/>
      <c r="C222" s="309"/>
      <c r="D222" s="309"/>
      <c r="E222" s="309"/>
      <c r="F222" s="309"/>
      <c r="G222" s="309"/>
      <c r="H222" s="309"/>
      <c r="I222" s="309"/>
      <c r="J222" s="309"/>
      <c r="K222" s="309"/>
      <c r="L222" s="309"/>
      <c r="M222" s="309"/>
      <c r="N222" s="309"/>
      <c r="O222" s="309"/>
      <c r="P222" s="309"/>
      <c r="Q222" s="309"/>
      <c r="R222" s="309"/>
      <c r="S222" s="309"/>
      <c r="T222" s="309"/>
      <c r="U222" s="309"/>
      <c r="V222" s="309"/>
      <c r="W222" s="309"/>
      <c r="X222" s="309"/>
      <c r="Y222" s="310"/>
    </row>
    <row r="223" spans="1:25" x14ac:dyDescent="0.35">
      <c r="A223" s="308"/>
      <c r="B223" s="309"/>
      <c r="C223" s="309"/>
      <c r="D223" s="309"/>
      <c r="E223" s="309"/>
      <c r="F223" s="309"/>
      <c r="G223" s="309"/>
      <c r="H223" s="309"/>
      <c r="I223" s="309"/>
      <c r="J223" s="309"/>
      <c r="K223" s="309"/>
      <c r="L223" s="309"/>
      <c r="M223" s="309"/>
      <c r="N223" s="309"/>
      <c r="O223" s="309"/>
      <c r="P223" s="309"/>
      <c r="Q223" s="309"/>
      <c r="R223" s="309"/>
      <c r="S223" s="309"/>
      <c r="T223" s="309"/>
      <c r="U223" s="309"/>
      <c r="V223" s="309"/>
      <c r="W223" s="309"/>
      <c r="X223" s="309"/>
      <c r="Y223" s="310"/>
    </row>
    <row r="224" spans="1:25" x14ac:dyDescent="0.35">
      <c r="A224" s="308"/>
      <c r="B224" s="309"/>
      <c r="C224" s="309"/>
      <c r="D224" s="309"/>
      <c r="E224" s="309"/>
      <c r="F224" s="309"/>
      <c r="G224" s="309"/>
      <c r="H224" s="309"/>
      <c r="I224" s="309"/>
      <c r="J224" s="309"/>
      <c r="K224" s="309"/>
      <c r="L224" s="309"/>
      <c r="M224" s="309"/>
      <c r="N224" s="309"/>
      <c r="O224" s="309"/>
      <c r="P224" s="309"/>
      <c r="Q224" s="309"/>
      <c r="R224" s="309"/>
      <c r="S224" s="309"/>
      <c r="T224" s="309"/>
      <c r="U224" s="309"/>
      <c r="V224" s="309"/>
      <c r="W224" s="309"/>
      <c r="X224" s="309"/>
      <c r="Y224" s="310"/>
    </row>
    <row r="225" spans="1:25" x14ac:dyDescent="0.35">
      <c r="A225" s="308"/>
      <c r="B225" s="309"/>
      <c r="C225" s="309"/>
      <c r="D225" s="309"/>
      <c r="E225" s="309"/>
      <c r="F225" s="309"/>
      <c r="G225" s="309"/>
      <c r="H225" s="309"/>
      <c r="I225" s="309"/>
      <c r="J225" s="309"/>
      <c r="K225" s="309"/>
      <c r="L225" s="309"/>
      <c r="M225" s="309"/>
      <c r="N225" s="309"/>
      <c r="O225" s="309"/>
      <c r="P225" s="309"/>
      <c r="Q225" s="309"/>
      <c r="R225" s="309"/>
      <c r="S225" s="309"/>
      <c r="T225" s="309"/>
      <c r="U225" s="309"/>
      <c r="V225" s="309"/>
      <c r="W225" s="309"/>
      <c r="X225" s="309"/>
      <c r="Y225" s="310"/>
    </row>
    <row r="226" spans="1:25" x14ac:dyDescent="0.35">
      <c r="A226" s="308"/>
      <c r="B226" s="309"/>
      <c r="C226" s="309"/>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10"/>
    </row>
    <row r="227" spans="1:25" x14ac:dyDescent="0.35">
      <c r="A227" s="308"/>
      <c r="B227" s="309"/>
      <c r="C227" s="309"/>
      <c r="D227" s="309"/>
      <c r="E227" s="309"/>
      <c r="F227" s="309"/>
      <c r="G227" s="309"/>
      <c r="H227" s="309"/>
      <c r="I227" s="309"/>
      <c r="J227" s="309"/>
      <c r="K227" s="309"/>
      <c r="L227" s="309"/>
      <c r="M227" s="309"/>
      <c r="N227" s="309"/>
      <c r="O227" s="309"/>
      <c r="P227" s="309"/>
      <c r="Q227" s="309"/>
      <c r="R227" s="309"/>
      <c r="S227" s="309"/>
      <c r="T227" s="309"/>
      <c r="U227" s="309"/>
      <c r="V227" s="309"/>
      <c r="W227" s="309"/>
      <c r="X227" s="309"/>
      <c r="Y227" s="310"/>
    </row>
    <row r="228" spans="1:25" x14ac:dyDescent="0.35">
      <c r="A228" s="308"/>
      <c r="B228" s="309"/>
      <c r="C228" s="309"/>
      <c r="D228" s="309"/>
      <c r="E228" s="309"/>
      <c r="F228" s="309"/>
      <c r="G228" s="309"/>
      <c r="H228" s="309"/>
      <c r="I228" s="309"/>
      <c r="J228" s="309"/>
      <c r="K228" s="309"/>
      <c r="L228" s="309"/>
      <c r="M228" s="309"/>
      <c r="N228" s="309"/>
      <c r="O228" s="309"/>
      <c r="P228" s="309"/>
      <c r="Q228" s="309"/>
      <c r="R228" s="309"/>
      <c r="S228" s="309"/>
      <c r="T228" s="309"/>
      <c r="U228" s="309"/>
      <c r="V228" s="309"/>
      <c r="W228" s="309"/>
      <c r="X228" s="309"/>
      <c r="Y228" s="310"/>
    </row>
    <row r="229" spans="1:25" ht="15" thickBot="1" x14ac:dyDescent="0.4">
      <c r="A229" s="311"/>
      <c r="B229" s="312"/>
      <c r="C229" s="312"/>
      <c r="D229" s="312"/>
      <c r="E229" s="312"/>
      <c r="F229" s="312"/>
      <c r="G229" s="312"/>
      <c r="H229" s="312"/>
      <c r="I229" s="312"/>
      <c r="J229" s="312"/>
      <c r="K229" s="312"/>
      <c r="L229" s="312"/>
      <c r="M229" s="312"/>
      <c r="N229" s="312"/>
      <c r="O229" s="312"/>
      <c r="P229" s="312"/>
      <c r="Q229" s="312"/>
      <c r="R229" s="312"/>
      <c r="S229" s="312"/>
      <c r="T229" s="312"/>
      <c r="U229" s="312"/>
      <c r="V229" s="312"/>
      <c r="W229" s="312"/>
      <c r="X229" s="312"/>
      <c r="Y229" s="313"/>
    </row>
    <row r="231" spans="1:25" ht="15" thickBot="1" x14ac:dyDescent="0.4">
      <c r="A231" s="282" t="s">
        <v>28</v>
      </c>
      <c r="B231" s="282"/>
      <c r="C231" s="282"/>
      <c r="D231" s="282"/>
      <c r="E231" s="282"/>
      <c r="F231" s="282"/>
      <c r="G231" s="282"/>
      <c r="H231" s="282"/>
      <c r="I231" s="282"/>
      <c r="J231" s="282"/>
      <c r="K231" s="282"/>
      <c r="L231" s="282"/>
      <c r="M231" s="282"/>
      <c r="N231" s="282"/>
      <c r="O231" s="282"/>
      <c r="P231" s="282"/>
      <c r="Q231" s="282"/>
      <c r="R231" s="282"/>
      <c r="S231" s="282"/>
      <c r="T231" s="282"/>
      <c r="U231" s="282"/>
      <c r="V231" s="282"/>
      <c r="W231" s="282"/>
      <c r="X231" s="282"/>
      <c r="Y231" s="282"/>
    </row>
    <row r="232" spans="1:25" ht="15" customHeight="1" x14ac:dyDescent="0.35">
      <c r="A232" s="305" t="s">
        <v>222</v>
      </c>
      <c r="B232" s="306"/>
      <c r="C232" s="306"/>
      <c r="D232" s="306"/>
      <c r="E232" s="306"/>
      <c r="F232" s="306"/>
      <c r="G232" s="306"/>
      <c r="H232" s="306"/>
      <c r="I232" s="306"/>
      <c r="J232" s="306"/>
      <c r="K232" s="306"/>
      <c r="L232" s="306"/>
      <c r="M232" s="306"/>
      <c r="N232" s="306"/>
      <c r="O232" s="306"/>
      <c r="P232" s="306"/>
      <c r="Q232" s="306"/>
      <c r="R232" s="306"/>
      <c r="S232" s="306"/>
      <c r="T232" s="306"/>
      <c r="U232" s="306"/>
      <c r="V232" s="306"/>
      <c r="W232" s="306"/>
      <c r="X232" s="306"/>
      <c r="Y232" s="307"/>
    </row>
    <row r="233" spans="1:25" x14ac:dyDescent="0.35">
      <c r="A233" s="308"/>
      <c r="B233" s="309"/>
      <c r="C233" s="309"/>
      <c r="D233" s="309"/>
      <c r="E233" s="309"/>
      <c r="F233" s="309"/>
      <c r="G233" s="309"/>
      <c r="H233" s="309"/>
      <c r="I233" s="309"/>
      <c r="J233" s="309"/>
      <c r="K233" s="309"/>
      <c r="L233" s="309"/>
      <c r="M233" s="309"/>
      <c r="N233" s="309"/>
      <c r="O233" s="309"/>
      <c r="P233" s="309"/>
      <c r="Q233" s="309"/>
      <c r="R233" s="309"/>
      <c r="S233" s="309"/>
      <c r="T233" s="309"/>
      <c r="U233" s="309"/>
      <c r="V233" s="309"/>
      <c r="W233" s="309"/>
      <c r="X233" s="309"/>
      <c r="Y233" s="310"/>
    </row>
    <row r="234" spans="1:25" x14ac:dyDescent="0.35">
      <c r="A234" s="308"/>
      <c r="B234" s="309"/>
      <c r="C234" s="309"/>
      <c r="D234" s="309"/>
      <c r="E234" s="309"/>
      <c r="F234" s="309"/>
      <c r="G234" s="309"/>
      <c r="H234" s="309"/>
      <c r="I234" s="309"/>
      <c r="J234" s="309"/>
      <c r="K234" s="309"/>
      <c r="L234" s="309"/>
      <c r="M234" s="309"/>
      <c r="N234" s="309"/>
      <c r="O234" s="309"/>
      <c r="P234" s="309"/>
      <c r="Q234" s="309"/>
      <c r="R234" s="309"/>
      <c r="S234" s="309"/>
      <c r="T234" s="309"/>
      <c r="U234" s="309"/>
      <c r="V234" s="309"/>
      <c r="W234" s="309"/>
      <c r="X234" s="309"/>
      <c r="Y234" s="310"/>
    </row>
    <row r="235" spans="1:25" x14ac:dyDescent="0.35">
      <c r="A235" s="308"/>
      <c r="B235" s="309"/>
      <c r="C235" s="309"/>
      <c r="D235" s="309"/>
      <c r="E235" s="309"/>
      <c r="F235" s="309"/>
      <c r="G235" s="309"/>
      <c r="H235" s="309"/>
      <c r="I235" s="309"/>
      <c r="J235" s="309"/>
      <c r="K235" s="309"/>
      <c r="L235" s="309"/>
      <c r="M235" s="309"/>
      <c r="N235" s="309"/>
      <c r="O235" s="309"/>
      <c r="P235" s="309"/>
      <c r="Q235" s="309"/>
      <c r="R235" s="309"/>
      <c r="S235" s="309"/>
      <c r="T235" s="309"/>
      <c r="U235" s="309"/>
      <c r="V235" s="309"/>
      <c r="W235" s="309"/>
      <c r="X235" s="309"/>
      <c r="Y235" s="310"/>
    </row>
    <row r="236" spans="1:25" s="235" customFormat="1" x14ac:dyDescent="0.35">
      <c r="A236" s="308"/>
      <c r="B236" s="309"/>
      <c r="C236" s="309"/>
      <c r="D236" s="309"/>
      <c r="E236" s="309"/>
      <c r="F236" s="309"/>
      <c r="G236" s="309"/>
      <c r="H236" s="309"/>
      <c r="I236" s="309"/>
      <c r="J236" s="309"/>
      <c r="K236" s="309"/>
      <c r="L236" s="309"/>
      <c r="M236" s="309"/>
      <c r="N236" s="309"/>
      <c r="O236" s="309"/>
      <c r="P236" s="309"/>
      <c r="Q236" s="309"/>
      <c r="R236" s="309"/>
      <c r="S236" s="309"/>
      <c r="T236" s="309"/>
      <c r="U236" s="309"/>
      <c r="V236" s="309"/>
      <c r="W236" s="309"/>
      <c r="X236" s="309"/>
      <c r="Y236" s="310"/>
    </row>
    <row r="237" spans="1:25" x14ac:dyDescent="0.35">
      <c r="A237" s="308"/>
      <c r="B237" s="309"/>
      <c r="C237" s="309"/>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10"/>
    </row>
    <row r="238" spans="1:25" ht="15" thickBot="1" x14ac:dyDescent="0.4">
      <c r="A238" s="311"/>
      <c r="B238" s="312"/>
      <c r="C238" s="312"/>
      <c r="D238" s="312"/>
      <c r="E238" s="312"/>
      <c r="F238" s="312"/>
      <c r="G238" s="312"/>
      <c r="H238" s="312"/>
      <c r="I238" s="312"/>
      <c r="J238" s="312"/>
      <c r="K238" s="312"/>
      <c r="L238" s="312"/>
      <c r="M238" s="312"/>
      <c r="N238" s="312"/>
      <c r="O238" s="312"/>
      <c r="P238" s="312"/>
      <c r="Q238" s="312"/>
      <c r="R238" s="312"/>
      <c r="S238" s="312"/>
      <c r="T238" s="312"/>
      <c r="U238" s="312"/>
      <c r="V238" s="312"/>
      <c r="W238" s="312"/>
      <c r="X238" s="312"/>
      <c r="Y238" s="313"/>
    </row>
    <row r="240" spans="1:25" ht="15" thickBot="1" x14ac:dyDescent="0.4">
      <c r="A240" s="282" t="s">
        <v>158</v>
      </c>
      <c r="B240" s="282"/>
      <c r="C240" s="282"/>
      <c r="D240" s="282"/>
      <c r="E240" s="282"/>
      <c r="F240" s="282"/>
      <c r="G240" s="282"/>
      <c r="H240" s="282"/>
      <c r="I240" s="282"/>
      <c r="J240" s="282"/>
      <c r="K240" s="282"/>
      <c r="L240" s="282"/>
      <c r="M240" s="282"/>
      <c r="N240" s="282"/>
      <c r="O240" s="282"/>
      <c r="P240" s="282"/>
      <c r="Q240" s="282"/>
      <c r="R240" s="282"/>
      <c r="S240" s="282"/>
      <c r="T240" s="282"/>
      <c r="U240" s="282"/>
      <c r="V240" s="282"/>
      <c r="W240" s="282"/>
      <c r="X240" s="282"/>
      <c r="Y240" s="282"/>
    </row>
    <row r="241" spans="1:25" ht="15.75" customHeight="1" thickBot="1" x14ac:dyDescent="0.4">
      <c r="A241" s="278" t="s">
        <v>174</v>
      </c>
      <c r="B241" s="279"/>
      <c r="C241" s="279"/>
      <c r="D241" s="279"/>
      <c r="E241" s="279"/>
      <c r="F241" s="279"/>
      <c r="G241" s="279"/>
      <c r="H241" s="279"/>
      <c r="I241" s="279"/>
      <c r="J241" s="279"/>
      <c r="K241" s="279"/>
      <c r="L241" s="279"/>
      <c r="M241" s="279"/>
      <c r="N241" s="279"/>
      <c r="O241" s="279"/>
      <c r="P241" s="279"/>
      <c r="Q241" s="279"/>
      <c r="R241" s="279"/>
      <c r="S241" s="279"/>
      <c r="T241" s="279"/>
      <c r="U241" s="279"/>
      <c r="V241" s="279"/>
      <c r="W241" s="279"/>
      <c r="X241" s="279"/>
      <c r="Y241" s="280"/>
    </row>
    <row r="243" spans="1:25" ht="15" thickBot="1" x14ac:dyDescent="0.4">
      <c r="A243" s="281" t="s">
        <v>72</v>
      </c>
      <c r="B243" s="281"/>
      <c r="C243" s="281"/>
      <c r="E243" s="281" t="s">
        <v>73</v>
      </c>
      <c r="F243" s="281"/>
      <c r="G243" s="281"/>
    </row>
    <row r="244" spans="1:25" ht="15" thickBot="1" x14ac:dyDescent="0.4">
      <c r="A244" s="265" t="s">
        <v>57</v>
      </c>
      <c r="B244" s="266"/>
      <c r="E244" s="265" t="s">
        <v>58</v>
      </c>
      <c r="F244" s="266"/>
    </row>
    <row r="246" spans="1:25" x14ac:dyDescent="0.35">
      <c r="A246" s="277"/>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row>
    <row r="248" spans="1:25" ht="19" thickBot="1" x14ac:dyDescent="0.5">
      <c r="A248" s="276" t="s">
        <v>223</v>
      </c>
      <c r="B248" s="276"/>
      <c r="C248" s="276"/>
      <c r="D248" s="276"/>
      <c r="E248" s="276"/>
      <c r="F248" s="276"/>
      <c r="H248" s="244" t="s">
        <v>178</v>
      </c>
      <c r="I248" s="244"/>
      <c r="J248" s="244"/>
      <c r="K248" s="244"/>
      <c r="L248" s="244"/>
      <c r="M248" s="244"/>
      <c r="N248" s="245"/>
      <c r="O248" s="245"/>
      <c r="P248" s="245"/>
    </row>
    <row r="249" spans="1:25" ht="15" customHeight="1" x14ac:dyDescent="0.35">
      <c r="A249" s="267" t="s">
        <v>209</v>
      </c>
      <c r="B249" s="268"/>
      <c r="C249" s="268"/>
      <c r="D249" s="268"/>
      <c r="E249" s="268"/>
      <c r="F249" s="268"/>
      <c r="G249" s="268"/>
      <c r="H249" s="268"/>
      <c r="I249" s="268"/>
      <c r="J249" s="268"/>
      <c r="K249" s="268"/>
      <c r="L249" s="268"/>
      <c r="M249" s="268"/>
      <c r="N249" s="268"/>
      <c r="O249" s="268"/>
      <c r="P249" s="268"/>
      <c r="Q249" s="268"/>
      <c r="R249" s="268"/>
      <c r="S249" s="268"/>
      <c r="T249" s="268"/>
      <c r="U249" s="268"/>
      <c r="V249" s="268"/>
      <c r="W249" s="268"/>
      <c r="X249" s="268"/>
      <c r="Y249" s="269"/>
    </row>
    <row r="250" spans="1:25" ht="15" customHeight="1" x14ac:dyDescent="0.35">
      <c r="A250" s="270"/>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2"/>
    </row>
    <row r="251" spans="1:25" ht="15" customHeight="1" x14ac:dyDescent="0.35">
      <c r="A251" s="270"/>
      <c r="B251" s="271"/>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2"/>
    </row>
    <row r="252" spans="1:25" ht="15" customHeight="1" x14ac:dyDescent="0.35">
      <c r="A252" s="270"/>
      <c r="B252" s="271"/>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2"/>
    </row>
    <row r="253" spans="1:25" ht="15" customHeight="1" x14ac:dyDescent="0.35">
      <c r="A253" s="270"/>
      <c r="B253" s="271"/>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2"/>
    </row>
    <row r="254" spans="1:25" ht="15" customHeight="1" x14ac:dyDescent="0.35">
      <c r="A254" s="270"/>
      <c r="B254" s="271"/>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2"/>
    </row>
    <row r="255" spans="1:25" ht="15" customHeight="1" x14ac:dyDescent="0.35">
      <c r="A255" s="270"/>
      <c r="B255" s="271"/>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2"/>
    </row>
    <row r="256" spans="1:25" ht="15" customHeight="1" x14ac:dyDescent="0.35">
      <c r="A256" s="270"/>
      <c r="B256" s="271"/>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2"/>
    </row>
    <row r="257" spans="1:25" ht="15" customHeight="1" x14ac:dyDescent="0.35">
      <c r="A257" s="270"/>
      <c r="B257" s="271"/>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2"/>
    </row>
    <row r="258" spans="1:25" ht="15" customHeight="1" x14ac:dyDescent="0.35">
      <c r="A258" s="270"/>
      <c r="B258" s="271"/>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2"/>
    </row>
    <row r="259" spans="1:25" ht="15" customHeight="1" x14ac:dyDescent="0.35">
      <c r="A259" s="270"/>
      <c r="B259" s="271"/>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2"/>
    </row>
    <row r="260" spans="1:25" ht="15" customHeight="1" x14ac:dyDescent="0.35">
      <c r="A260" s="270"/>
      <c r="B260" s="271"/>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2"/>
    </row>
    <row r="261" spans="1:25" ht="15" customHeight="1" x14ac:dyDescent="0.35">
      <c r="A261" s="270"/>
      <c r="B261" s="271"/>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2"/>
    </row>
    <row r="262" spans="1:25" ht="15.75" customHeight="1" thickBot="1" x14ac:dyDescent="0.4">
      <c r="A262" s="273"/>
      <c r="B262" s="274"/>
      <c r="C262" s="274"/>
      <c r="D262" s="274"/>
      <c r="E262" s="274"/>
      <c r="F262" s="274"/>
      <c r="G262" s="274"/>
      <c r="H262" s="274"/>
      <c r="I262" s="274"/>
      <c r="J262" s="274"/>
      <c r="K262" s="274"/>
      <c r="L262" s="274"/>
      <c r="M262" s="274"/>
      <c r="N262" s="274"/>
      <c r="O262" s="274"/>
      <c r="P262" s="274"/>
      <c r="Q262" s="274"/>
      <c r="R262" s="274"/>
      <c r="S262" s="274"/>
      <c r="T262" s="274"/>
      <c r="U262" s="274"/>
      <c r="V262" s="274"/>
      <c r="W262" s="274"/>
      <c r="X262" s="274"/>
      <c r="Y262" s="275"/>
    </row>
    <row r="264" spans="1:25" ht="15" thickBot="1" x14ac:dyDescent="0.4">
      <c r="A264" s="282" t="s">
        <v>28</v>
      </c>
      <c r="B264" s="282"/>
      <c r="C264" s="282"/>
      <c r="D264" s="282"/>
      <c r="E264" s="282"/>
      <c r="F264" s="282"/>
      <c r="G264" s="282"/>
      <c r="H264" s="282"/>
      <c r="I264" s="282"/>
      <c r="J264" s="282"/>
      <c r="K264" s="282"/>
      <c r="L264" s="282"/>
      <c r="M264" s="282"/>
      <c r="N264" s="282"/>
      <c r="O264" s="282"/>
      <c r="P264" s="282"/>
      <c r="Q264" s="282"/>
      <c r="R264" s="282"/>
      <c r="S264" s="282"/>
      <c r="T264" s="282"/>
      <c r="U264" s="282"/>
      <c r="V264" s="282"/>
      <c r="W264" s="282"/>
      <c r="X264" s="282"/>
      <c r="Y264" s="282"/>
    </row>
    <row r="265" spans="1:25" ht="15" customHeight="1" x14ac:dyDescent="0.35">
      <c r="A265" s="305" t="s">
        <v>218</v>
      </c>
      <c r="B265" s="306"/>
      <c r="C265" s="306"/>
      <c r="D265" s="306"/>
      <c r="E265" s="306"/>
      <c r="F265" s="306"/>
      <c r="G265" s="306"/>
      <c r="H265" s="306"/>
      <c r="I265" s="306"/>
      <c r="J265" s="306"/>
      <c r="K265" s="306"/>
      <c r="L265" s="306"/>
      <c r="M265" s="306"/>
      <c r="N265" s="306"/>
      <c r="O265" s="306"/>
      <c r="P265" s="306"/>
      <c r="Q265" s="306"/>
      <c r="R265" s="306"/>
      <c r="S265" s="306"/>
      <c r="T265" s="306"/>
      <c r="U265" s="306"/>
      <c r="V265" s="306"/>
      <c r="W265" s="306"/>
      <c r="X265" s="306"/>
      <c r="Y265" s="307"/>
    </row>
    <row r="266" spans="1:25" x14ac:dyDescent="0.35">
      <c r="A266" s="308"/>
      <c r="B266" s="309"/>
      <c r="C266" s="309"/>
      <c r="D266" s="309"/>
      <c r="E266" s="309"/>
      <c r="F266" s="309"/>
      <c r="G266" s="309"/>
      <c r="H266" s="309"/>
      <c r="I266" s="309"/>
      <c r="J266" s="309"/>
      <c r="K266" s="309"/>
      <c r="L266" s="309"/>
      <c r="M266" s="309"/>
      <c r="N266" s="309"/>
      <c r="O266" s="309"/>
      <c r="P266" s="309"/>
      <c r="Q266" s="309"/>
      <c r="R266" s="309"/>
      <c r="S266" s="309"/>
      <c r="T266" s="309"/>
      <c r="U266" s="309"/>
      <c r="V266" s="309"/>
      <c r="W266" s="309"/>
      <c r="X266" s="309"/>
      <c r="Y266" s="310"/>
    </row>
    <row r="267" spans="1:25" x14ac:dyDescent="0.35">
      <c r="A267" s="308"/>
      <c r="B267" s="309"/>
      <c r="C267" s="309"/>
      <c r="D267" s="309"/>
      <c r="E267" s="309"/>
      <c r="F267" s="309"/>
      <c r="G267" s="309"/>
      <c r="H267" s="309"/>
      <c r="I267" s="309"/>
      <c r="J267" s="309"/>
      <c r="K267" s="309"/>
      <c r="L267" s="309"/>
      <c r="M267" s="309"/>
      <c r="N267" s="309"/>
      <c r="O267" s="309"/>
      <c r="P267" s="309"/>
      <c r="Q267" s="309"/>
      <c r="R267" s="309"/>
      <c r="S267" s="309"/>
      <c r="T267" s="309"/>
      <c r="U267" s="309"/>
      <c r="V267" s="309"/>
      <c r="W267" s="309"/>
      <c r="X267" s="309"/>
      <c r="Y267" s="310"/>
    </row>
    <row r="268" spans="1:25" x14ac:dyDescent="0.35">
      <c r="A268" s="308"/>
      <c r="B268" s="309"/>
      <c r="C268" s="309"/>
      <c r="D268" s="309"/>
      <c r="E268" s="309"/>
      <c r="F268" s="309"/>
      <c r="G268" s="309"/>
      <c r="H268" s="309"/>
      <c r="I268" s="309"/>
      <c r="J268" s="309"/>
      <c r="K268" s="309"/>
      <c r="L268" s="309"/>
      <c r="M268" s="309"/>
      <c r="N268" s="309"/>
      <c r="O268" s="309"/>
      <c r="P268" s="309"/>
      <c r="Q268" s="309"/>
      <c r="R268" s="309"/>
      <c r="S268" s="309"/>
      <c r="T268" s="309"/>
      <c r="U268" s="309"/>
      <c r="V268" s="309"/>
      <c r="W268" s="309"/>
      <c r="X268" s="309"/>
      <c r="Y268" s="310"/>
    </row>
    <row r="269" spans="1:25" s="235" customFormat="1" x14ac:dyDescent="0.35">
      <c r="A269" s="308"/>
      <c r="B269" s="309"/>
      <c r="C269" s="309"/>
      <c r="D269" s="309"/>
      <c r="E269" s="309"/>
      <c r="F269" s="309"/>
      <c r="G269" s="309"/>
      <c r="H269" s="309"/>
      <c r="I269" s="309"/>
      <c r="J269" s="309"/>
      <c r="K269" s="309"/>
      <c r="L269" s="309"/>
      <c r="M269" s="309"/>
      <c r="N269" s="309"/>
      <c r="O269" s="309"/>
      <c r="P269" s="309"/>
      <c r="Q269" s="309"/>
      <c r="R269" s="309"/>
      <c r="S269" s="309"/>
      <c r="T269" s="309"/>
      <c r="U269" s="309"/>
      <c r="V269" s="309"/>
      <c r="W269" s="309"/>
      <c r="X269" s="309"/>
      <c r="Y269" s="310"/>
    </row>
    <row r="270" spans="1:25" x14ac:dyDescent="0.35">
      <c r="A270" s="308"/>
      <c r="B270" s="309"/>
      <c r="C270" s="309"/>
      <c r="D270" s="309"/>
      <c r="E270" s="309"/>
      <c r="F270" s="309"/>
      <c r="G270" s="309"/>
      <c r="H270" s="309"/>
      <c r="I270" s="309"/>
      <c r="J270" s="309"/>
      <c r="K270" s="309"/>
      <c r="L270" s="309"/>
      <c r="M270" s="309"/>
      <c r="N270" s="309"/>
      <c r="O270" s="309"/>
      <c r="P270" s="309"/>
      <c r="Q270" s="309"/>
      <c r="R270" s="309"/>
      <c r="S270" s="309"/>
      <c r="T270" s="309"/>
      <c r="U270" s="309"/>
      <c r="V270" s="309"/>
      <c r="W270" s="309"/>
      <c r="X270" s="309"/>
      <c r="Y270" s="310"/>
    </row>
    <row r="271" spans="1:25" ht="15" thickBot="1" x14ac:dyDescent="0.4">
      <c r="A271" s="311"/>
      <c r="B271" s="312"/>
      <c r="C271" s="312"/>
      <c r="D271" s="312"/>
      <c r="E271" s="312"/>
      <c r="F271" s="312"/>
      <c r="G271" s="312"/>
      <c r="H271" s="312"/>
      <c r="I271" s="312"/>
      <c r="J271" s="312"/>
      <c r="K271" s="312"/>
      <c r="L271" s="312"/>
      <c r="M271" s="312"/>
      <c r="N271" s="312"/>
      <c r="O271" s="312"/>
      <c r="P271" s="312"/>
      <c r="Q271" s="312"/>
      <c r="R271" s="312"/>
      <c r="S271" s="312"/>
      <c r="T271" s="312"/>
      <c r="U271" s="312"/>
      <c r="V271" s="312"/>
      <c r="W271" s="312"/>
      <c r="X271" s="312"/>
      <c r="Y271" s="313"/>
    </row>
    <row r="273" spans="1:25" ht="15" thickBot="1" x14ac:dyDescent="0.4">
      <c r="A273" s="282" t="s">
        <v>158</v>
      </c>
      <c r="B273" s="282"/>
      <c r="C273" s="282"/>
      <c r="D273" s="282"/>
      <c r="E273" s="282"/>
      <c r="F273" s="282"/>
      <c r="G273" s="282"/>
      <c r="H273" s="282"/>
      <c r="I273" s="282"/>
      <c r="J273" s="282"/>
      <c r="K273" s="282"/>
      <c r="L273" s="282"/>
      <c r="M273" s="282"/>
      <c r="N273" s="282"/>
      <c r="O273" s="282"/>
      <c r="P273" s="282"/>
      <c r="Q273" s="282"/>
      <c r="R273" s="282"/>
      <c r="S273" s="282"/>
      <c r="T273" s="282"/>
      <c r="U273" s="282"/>
      <c r="V273" s="282"/>
      <c r="W273" s="282"/>
      <c r="X273" s="282"/>
      <c r="Y273" s="282"/>
    </row>
    <row r="274" spans="1:25" ht="15.75" customHeight="1" thickBot="1" x14ac:dyDescent="0.4">
      <c r="A274" s="278" t="s">
        <v>179</v>
      </c>
      <c r="B274" s="279"/>
      <c r="C274" s="279"/>
      <c r="D274" s="279"/>
      <c r="E274" s="279"/>
      <c r="F274" s="279"/>
      <c r="G274" s="279"/>
      <c r="H274" s="279"/>
      <c r="I274" s="279"/>
      <c r="J274" s="279"/>
      <c r="K274" s="279"/>
      <c r="L274" s="279"/>
      <c r="M274" s="279"/>
      <c r="N274" s="279"/>
      <c r="O274" s="279"/>
      <c r="P274" s="279"/>
      <c r="Q274" s="279"/>
      <c r="R274" s="279"/>
      <c r="S274" s="279"/>
      <c r="T274" s="279"/>
      <c r="U274" s="279"/>
      <c r="V274" s="279"/>
      <c r="W274" s="279"/>
      <c r="X274" s="279"/>
      <c r="Y274" s="280"/>
    </row>
    <row r="276" spans="1:25" ht="15" thickBot="1" x14ac:dyDescent="0.4">
      <c r="A276" s="281" t="s">
        <v>72</v>
      </c>
      <c r="B276" s="281"/>
      <c r="C276" s="281"/>
      <c r="E276" s="281" t="s">
        <v>73</v>
      </c>
      <c r="F276" s="281"/>
      <c r="G276" s="281"/>
    </row>
    <row r="277" spans="1:25" x14ac:dyDescent="0.35">
      <c r="A277" s="286" t="s">
        <v>55</v>
      </c>
      <c r="B277" s="287"/>
      <c r="E277" s="286" t="s">
        <v>58</v>
      </c>
      <c r="F277" s="287"/>
    </row>
    <row r="278" spans="1:25" x14ac:dyDescent="0.35">
      <c r="A278" s="233"/>
      <c r="B278" s="233"/>
      <c r="C278" s="234"/>
      <c r="D278" s="234"/>
      <c r="E278" s="233"/>
      <c r="F278" s="233"/>
      <c r="G278" s="234"/>
      <c r="H278" s="234"/>
    </row>
    <row r="279" spans="1:25" x14ac:dyDescent="0.35">
      <c r="A279" s="315"/>
      <c r="B279" s="315"/>
      <c r="C279" s="315"/>
      <c r="D279" s="237"/>
      <c r="E279" s="315"/>
      <c r="F279" s="315"/>
      <c r="G279" s="315"/>
      <c r="H279" s="236"/>
      <c r="I279" s="236"/>
      <c r="J279" s="236"/>
      <c r="K279" s="236"/>
      <c r="L279" s="236"/>
      <c r="M279" s="236"/>
      <c r="N279" s="236"/>
      <c r="O279" s="236"/>
      <c r="P279" s="236"/>
      <c r="Q279" s="236"/>
      <c r="R279" s="236"/>
      <c r="S279" s="236"/>
      <c r="T279" s="236"/>
      <c r="U279" s="236"/>
      <c r="V279" s="236"/>
      <c r="W279" s="236"/>
      <c r="X279" s="236"/>
      <c r="Y279" s="236"/>
    </row>
    <row r="280" spans="1:25" x14ac:dyDescent="0.35">
      <c r="A280" s="233"/>
      <c r="B280" s="233"/>
      <c r="C280" s="234"/>
      <c r="D280" s="234"/>
      <c r="E280" s="233"/>
      <c r="F280" s="233"/>
      <c r="G280" s="234"/>
      <c r="H280" s="234"/>
    </row>
    <row r="281" spans="1:25" ht="18.5" x14ac:dyDescent="0.45">
      <c r="A281" s="289" t="s">
        <v>226</v>
      </c>
      <c r="B281" s="289"/>
      <c r="C281" s="289"/>
      <c r="D281" s="289"/>
      <c r="E281" s="289"/>
      <c r="F281" s="289"/>
      <c r="G281" s="234"/>
      <c r="H281" s="241" t="s">
        <v>186</v>
      </c>
      <c r="I281" s="241"/>
      <c r="J281" s="241"/>
      <c r="K281" s="241"/>
      <c r="L281" s="241"/>
      <c r="M281" s="241"/>
      <c r="N281" s="243"/>
      <c r="O281" s="243"/>
      <c r="P281" s="243"/>
      <c r="Q281" s="243"/>
      <c r="R281" s="243"/>
      <c r="S281" s="234"/>
      <c r="T281" s="234"/>
      <c r="U281" s="234"/>
      <c r="V281" s="234"/>
      <c r="W281" s="234"/>
      <c r="X281" s="234"/>
      <c r="Y281" s="234"/>
    </row>
    <row r="282" spans="1:25" ht="15" customHeight="1" x14ac:dyDescent="0.35">
      <c r="A282" s="290" t="s">
        <v>220</v>
      </c>
      <c r="B282" s="291"/>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292"/>
    </row>
    <row r="283" spans="1:25" ht="15" customHeight="1" x14ac:dyDescent="0.35">
      <c r="A283" s="270"/>
      <c r="B283" s="271"/>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2"/>
    </row>
    <row r="284" spans="1:25" ht="15" customHeight="1" x14ac:dyDescent="0.35">
      <c r="A284" s="270"/>
      <c r="B284" s="271"/>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2"/>
    </row>
    <row r="285" spans="1:25" ht="15" customHeight="1" x14ac:dyDescent="0.35">
      <c r="A285" s="270"/>
      <c r="B285" s="271"/>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2"/>
    </row>
    <row r="286" spans="1:25" ht="15" customHeight="1" x14ac:dyDescent="0.35">
      <c r="A286" s="270"/>
      <c r="B286" s="271"/>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2"/>
    </row>
    <row r="287" spans="1:25" ht="15" customHeight="1" x14ac:dyDescent="0.35">
      <c r="A287" s="270"/>
      <c r="B287" s="271"/>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2"/>
    </row>
    <row r="288" spans="1:25" ht="15" customHeight="1" x14ac:dyDescent="0.35">
      <c r="A288" s="270"/>
      <c r="B288" s="271"/>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2"/>
    </row>
    <row r="289" spans="1:25" ht="15" customHeight="1" x14ac:dyDescent="0.35">
      <c r="A289" s="270"/>
      <c r="B289" s="271"/>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2"/>
    </row>
    <row r="290" spans="1:25" ht="15" customHeight="1" x14ac:dyDescent="0.35">
      <c r="A290" s="270"/>
      <c r="B290" s="271"/>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2"/>
    </row>
    <row r="291" spans="1:25" ht="15" customHeight="1" x14ac:dyDescent="0.35">
      <c r="A291" s="270"/>
      <c r="B291" s="271"/>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2"/>
    </row>
    <row r="292" spans="1:25" ht="15" customHeight="1" x14ac:dyDescent="0.35">
      <c r="A292" s="270"/>
      <c r="B292" s="271"/>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2"/>
    </row>
    <row r="293" spans="1:25" ht="15" customHeight="1" x14ac:dyDescent="0.35">
      <c r="A293" s="270"/>
      <c r="B293" s="271"/>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2"/>
    </row>
    <row r="294" spans="1:25" ht="15" customHeight="1" x14ac:dyDescent="0.35">
      <c r="A294" s="270"/>
      <c r="B294" s="271"/>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2"/>
    </row>
    <row r="295" spans="1:25" ht="15.75" customHeight="1" thickBot="1" x14ac:dyDescent="0.4">
      <c r="A295" s="273"/>
      <c r="B295" s="274"/>
      <c r="C295" s="274"/>
      <c r="D295" s="274"/>
      <c r="E295" s="274"/>
      <c r="F295" s="274"/>
      <c r="G295" s="274"/>
      <c r="H295" s="274"/>
      <c r="I295" s="274"/>
      <c r="J295" s="274"/>
      <c r="K295" s="274"/>
      <c r="L295" s="274"/>
      <c r="M295" s="274"/>
      <c r="N295" s="274"/>
      <c r="O295" s="274"/>
      <c r="P295" s="274"/>
      <c r="Q295" s="274"/>
      <c r="R295" s="274"/>
      <c r="S295" s="274"/>
      <c r="T295" s="274"/>
      <c r="U295" s="274"/>
      <c r="V295" s="274"/>
      <c r="W295" s="274"/>
      <c r="X295" s="274"/>
      <c r="Y295" s="275"/>
    </row>
    <row r="297" spans="1:25" ht="15" thickBot="1" x14ac:dyDescent="0.4">
      <c r="A297" s="282" t="s">
        <v>28</v>
      </c>
      <c r="B297" s="282"/>
      <c r="C297" s="282"/>
      <c r="D297" s="282"/>
      <c r="E297" s="282"/>
      <c r="F297" s="282"/>
      <c r="G297" s="282"/>
      <c r="H297" s="282"/>
      <c r="I297" s="282"/>
      <c r="J297" s="282"/>
      <c r="K297" s="282"/>
      <c r="L297" s="282"/>
      <c r="M297" s="282"/>
      <c r="N297" s="282"/>
      <c r="O297" s="282"/>
      <c r="P297" s="282"/>
      <c r="Q297" s="282"/>
      <c r="R297" s="282"/>
      <c r="S297" s="282"/>
      <c r="T297" s="282"/>
      <c r="U297" s="282"/>
      <c r="V297" s="282"/>
      <c r="W297" s="282"/>
      <c r="X297" s="282"/>
      <c r="Y297" s="282"/>
    </row>
    <row r="298" spans="1:25" ht="15" customHeight="1" x14ac:dyDescent="0.35">
      <c r="A298" s="267" t="s">
        <v>219</v>
      </c>
      <c r="B298" s="268"/>
      <c r="C298" s="268"/>
      <c r="D298" s="268"/>
      <c r="E298" s="268"/>
      <c r="F298" s="268"/>
      <c r="G298" s="268"/>
      <c r="H298" s="268"/>
      <c r="I298" s="268"/>
      <c r="J298" s="268"/>
      <c r="K298" s="268"/>
      <c r="L298" s="268"/>
      <c r="M298" s="268"/>
      <c r="N298" s="268"/>
      <c r="O298" s="268"/>
      <c r="P298" s="268"/>
      <c r="Q298" s="268"/>
      <c r="R298" s="268"/>
      <c r="S298" s="268"/>
      <c r="T298" s="268"/>
      <c r="U298" s="268"/>
      <c r="V298" s="268"/>
      <c r="W298" s="268"/>
      <c r="X298" s="268"/>
      <c r="Y298" s="269"/>
    </row>
    <row r="299" spans="1:25" ht="15" customHeight="1" x14ac:dyDescent="0.35">
      <c r="A299" s="270"/>
      <c r="B299" s="271"/>
      <c r="C299" s="271"/>
      <c r="D299" s="271"/>
      <c r="E299" s="271"/>
      <c r="F299" s="271"/>
      <c r="G299" s="271"/>
      <c r="H299" s="271"/>
      <c r="I299" s="271"/>
      <c r="J299" s="271"/>
      <c r="K299" s="271"/>
      <c r="L299" s="271"/>
      <c r="M299" s="271"/>
      <c r="N299" s="271"/>
      <c r="O299" s="271"/>
      <c r="P299" s="271"/>
      <c r="Q299" s="271"/>
      <c r="R299" s="271"/>
      <c r="S299" s="271"/>
      <c r="T299" s="271"/>
      <c r="U299" s="271"/>
      <c r="V299" s="271"/>
      <c r="W299" s="271"/>
      <c r="X299" s="271"/>
      <c r="Y299" s="272"/>
    </row>
    <row r="300" spans="1:25" ht="15" customHeight="1" x14ac:dyDescent="0.35">
      <c r="A300" s="270"/>
      <c r="B300" s="271"/>
      <c r="C300" s="271"/>
      <c r="D300" s="271"/>
      <c r="E300" s="271"/>
      <c r="F300" s="271"/>
      <c r="G300" s="271"/>
      <c r="H300" s="271"/>
      <c r="I300" s="271"/>
      <c r="J300" s="271"/>
      <c r="K300" s="271"/>
      <c r="L300" s="271"/>
      <c r="M300" s="271"/>
      <c r="N300" s="271"/>
      <c r="O300" s="271"/>
      <c r="P300" s="271"/>
      <c r="Q300" s="271"/>
      <c r="R300" s="271"/>
      <c r="S300" s="271"/>
      <c r="T300" s="271"/>
      <c r="U300" s="271"/>
      <c r="V300" s="271"/>
      <c r="W300" s="271"/>
      <c r="X300" s="271"/>
      <c r="Y300" s="272"/>
    </row>
    <row r="301" spans="1:25" ht="15" customHeight="1" x14ac:dyDescent="0.35">
      <c r="A301" s="270"/>
      <c r="B301" s="271"/>
      <c r="C301" s="271"/>
      <c r="D301" s="271"/>
      <c r="E301" s="271"/>
      <c r="F301" s="271"/>
      <c r="G301" s="271"/>
      <c r="H301" s="271"/>
      <c r="I301" s="271"/>
      <c r="J301" s="271"/>
      <c r="K301" s="271"/>
      <c r="L301" s="271"/>
      <c r="M301" s="271"/>
      <c r="N301" s="271"/>
      <c r="O301" s="271"/>
      <c r="P301" s="271"/>
      <c r="Q301" s="271"/>
      <c r="R301" s="271"/>
      <c r="S301" s="271"/>
      <c r="T301" s="271"/>
      <c r="U301" s="271"/>
      <c r="V301" s="271"/>
      <c r="W301" s="271"/>
      <c r="X301" s="271"/>
      <c r="Y301" s="272"/>
    </row>
    <row r="302" spans="1:25" ht="15" customHeight="1" x14ac:dyDescent="0.35">
      <c r="A302" s="270"/>
      <c r="B302" s="271"/>
      <c r="C302" s="271"/>
      <c r="D302" s="271"/>
      <c r="E302" s="271"/>
      <c r="F302" s="271"/>
      <c r="G302" s="271"/>
      <c r="H302" s="271"/>
      <c r="I302" s="271"/>
      <c r="J302" s="271"/>
      <c r="K302" s="271"/>
      <c r="L302" s="271"/>
      <c r="M302" s="271"/>
      <c r="N302" s="271"/>
      <c r="O302" s="271"/>
      <c r="P302" s="271"/>
      <c r="Q302" s="271"/>
      <c r="R302" s="271"/>
      <c r="S302" s="271"/>
      <c r="T302" s="271"/>
      <c r="U302" s="271"/>
      <c r="V302" s="271"/>
      <c r="W302" s="271"/>
      <c r="X302" s="271"/>
      <c r="Y302" s="272"/>
    </row>
    <row r="303" spans="1:25" s="235" customFormat="1" ht="15" customHeight="1" x14ac:dyDescent="0.35">
      <c r="A303" s="270"/>
      <c r="B303" s="271"/>
      <c r="C303" s="271"/>
      <c r="D303" s="271"/>
      <c r="E303" s="271"/>
      <c r="F303" s="271"/>
      <c r="G303" s="271"/>
      <c r="H303" s="271"/>
      <c r="I303" s="271"/>
      <c r="J303" s="271"/>
      <c r="K303" s="271"/>
      <c r="L303" s="271"/>
      <c r="M303" s="271"/>
      <c r="N303" s="271"/>
      <c r="O303" s="271"/>
      <c r="P303" s="271"/>
      <c r="Q303" s="271"/>
      <c r="R303" s="271"/>
      <c r="S303" s="271"/>
      <c r="T303" s="271"/>
      <c r="U303" s="271"/>
      <c r="V303" s="271"/>
      <c r="W303" s="271"/>
      <c r="X303" s="271"/>
      <c r="Y303" s="272"/>
    </row>
    <row r="304" spans="1:25" ht="15.75" customHeight="1" thickBot="1" x14ac:dyDescent="0.4">
      <c r="A304" s="273"/>
      <c r="B304" s="274"/>
      <c r="C304" s="274"/>
      <c r="D304" s="274"/>
      <c r="E304" s="274"/>
      <c r="F304" s="274"/>
      <c r="G304" s="274"/>
      <c r="H304" s="274"/>
      <c r="I304" s="274"/>
      <c r="J304" s="274"/>
      <c r="K304" s="274"/>
      <c r="L304" s="274"/>
      <c r="M304" s="274"/>
      <c r="N304" s="274"/>
      <c r="O304" s="274"/>
      <c r="P304" s="274"/>
      <c r="Q304" s="274"/>
      <c r="R304" s="274"/>
      <c r="S304" s="274"/>
      <c r="T304" s="274"/>
      <c r="U304" s="274"/>
      <c r="V304" s="274"/>
      <c r="W304" s="274"/>
      <c r="X304" s="274"/>
      <c r="Y304" s="275"/>
    </row>
    <row r="306" spans="1:25" ht="15" thickBot="1" x14ac:dyDescent="0.4">
      <c r="A306" s="282" t="s">
        <v>158</v>
      </c>
      <c r="B306" s="282"/>
      <c r="C306" s="282"/>
      <c r="D306" s="282"/>
      <c r="E306" s="282"/>
      <c r="F306" s="282"/>
      <c r="G306" s="282"/>
      <c r="H306" s="282"/>
      <c r="I306" s="282"/>
      <c r="J306" s="282"/>
      <c r="K306" s="282"/>
      <c r="L306" s="282"/>
      <c r="M306" s="282"/>
      <c r="N306" s="282"/>
      <c r="O306" s="282"/>
      <c r="P306" s="282"/>
      <c r="Q306" s="282"/>
      <c r="R306" s="282"/>
      <c r="S306" s="282"/>
      <c r="T306" s="282"/>
      <c r="U306" s="282"/>
      <c r="V306" s="282"/>
      <c r="W306" s="282"/>
      <c r="X306" s="282"/>
      <c r="Y306" s="282"/>
    </row>
    <row r="307" spans="1:25" ht="15.75" customHeight="1" thickBot="1" x14ac:dyDescent="0.4">
      <c r="A307" s="278" t="s">
        <v>208</v>
      </c>
      <c r="B307" s="279"/>
      <c r="C307" s="279"/>
      <c r="D307" s="279"/>
      <c r="E307" s="279"/>
      <c r="F307" s="279"/>
      <c r="G307" s="279"/>
      <c r="H307" s="279"/>
      <c r="I307" s="279"/>
      <c r="J307" s="279"/>
      <c r="K307" s="279"/>
      <c r="L307" s="279"/>
      <c r="M307" s="279"/>
      <c r="N307" s="279"/>
      <c r="O307" s="279"/>
      <c r="P307" s="279"/>
      <c r="Q307" s="279"/>
      <c r="R307" s="279"/>
      <c r="S307" s="279"/>
      <c r="T307" s="279"/>
      <c r="U307" s="279"/>
      <c r="V307" s="279"/>
      <c r="W307" s="279"/>
      <c r="X307" s="279"/>
      <c r="Y307" s="280"/>
    </row>
    <row r="309" spans="1:25" ht="15" thickBot="1" x14ac:dyDescent="0.4">
      <c r="A309" s="281" t="s">
        <v>72</v>
      </c>
      <c r="B309" s="281"/>
      <c r="C309" s="281"/>
      <c r="E309" s="281" t="s">
        <v>73</v>
      </c>
      <c r="F309" s="281"/>
      <c r="G309" s="281"/>
    </row>
    <row r="310" spans="1:25" ht="15" thickBot="1" x14ac:dyDescent="0.4">
      <c r="A310" s="265" t="s">
        <v>55</v>
      </c>
      <c r="B310" s="266"/>
      <c r="E310" s="265" t="s">
        <v>58</v>
      </c>
      <c r="F310" s="266"/>
    </row>
    <row r="311" spans="1:25" x14ac:dyDescent="0.35">
      <c r="A311" s="316"/>
      <c r="B311" s="316"/>
      <c r="C311" s="316"/>
      <c r="D311" s="13"/>
      <c r="E311" s="316"/>
      <c r="F311" s="316"/>
      <c r="G311" s="316"/>
    </row>
    <row r="312" spans="1:25" x14ac:dyDescent="0.35">
      <c r="A312" s="288"/>
      <c r="B312" s="288"/>
      <c r="C312" s="288"/>
      <c r="D312" s="288"/>
      <c r="E312" s="288"/>
      <c r="F312" s="288"/>
      <c r="G312" s="288"/>
      <c r="H312" s="288"/>
      <c r="I312" s="288"/>
      <c r="J312" s="288"/>
      <c r="K312" s="288"/>
      <c r="L312" s="288"/>
      <c r="M312" s="288"/>
      <c r="N312" s="288"/>
      <c r="O312" s="288"/>
      <c r="P312" s="288"/>
      <c r="Q312" s="288"/>
      <c r="R312" s="288"/>
      <c r="S312" s="288"/>
      <c r="T312" s="288"/>
      <c r="U312" s="288"/>
      <c r="V312" s="288"/>
      <c r="W312" s="288"/>
      <c r="X312" s="288"/>
      <c r="Y312" s="288"/>
    </row>
    <row r="313" spans="1:25" x14ac:dyDescent="0.35">
      <c r="K313" s="234"/>
    </row>
    <row r="314" spans="1:25" ht="18.5" x14ac:dyDescent="0.45">
      <c r="A314" s="314" t="s">
        <v>227</v>
      </c>
      <c r="B314" s="314"/>
      <c r="C314" s="314"/>
      <c r="D314" s="314"/>
      <c r="E314" s="314"/>
      <c r="F314" s="314"/>
      <c r="G314" s="234"/>
      <c r="H314" s="241" t="s">
        <v>182</v>
      </c>
      <c r="I314" s="241"/>
      <c r="J314" s="241"/>
      <c r="K314" s="242"/>
      <c r="L314" s="243"/>
      <c r="M314" s="243"/>
      <c r="N314" s="243"/>
      <c r="O314" s="243"/>
      <c r="P314" s="234"/>
      <c r="Q314" s="234"/>
      <c r="R314" s="234"/>
      <c r="T314" s="234"/>
      <c r="U314" s="234"/>
      <c r="V314" s="234"/>
      <c r="W314" s="234"/>
      <c r="X314" s="234"/>
      <c r="Y314" s="234"/>
    </row>
    <row r="315" spans="1:25" ht="15" customHeight="1" x14ac:dyDescent="0.35">
      <c r="A315" s="270" t="s">
        <v>225</v>
      </c>
      <c r="B315" s="271"/>
      <c r="C315" s="271"/>
      <c r="D315" s="271"/>
      <c r="E315" s="271"/>
      <c r="F315" s="271"/>
      <c r="G315" s="271"/>
      <c r="H315" s="271"/>
      <c r="I315" s="271"/>
      <c r="J315" s="271"/>
      <c r="K315" s="271"/>
      <c r="L315" s="271"/>
      <c r="M315" s="271"/>
      <c r="N315" s="271"/>
      <c r="O315" s="271"/>
      <c r="P315" s="271"/>
      <c r="Q315" s="271"/>
      <c r="R315" s="271"/>
      <c r="S315" s="271"/>
      <c r="T315" s="271"/>
      <c r="U315" s="271"/>
      <c r="V315" s="271"/>
      <c r="W315" s="271"/>
      <c r="X315" s="271"/>
      <c r="Y315" s="272"/>
    </row>
    <row r="316" spans="1:25" ht="15" customHeight="1" x14ac:dyDescent="0.35">
      <c r="A316" s="270"/>
      <c r="B316" s="271"/>
      <c r="C316" s="271"/>
      <c r="D316" s="271"/>
      <c r="E316" s="271"/>
      <c r="F316" s="271"/>
      <c r="G316" s="271"/>
      <c r="H316" s="271"/>
      <c r="I316" s="271"/>
      <c r="J316" s="271"/>
      <c r="K316" s="271"/>
      <c r="L316" s="271"/>
      <c r="M316" s="271"/>
      <c r="N316" s="271"/>
      <c r="O316" s="271"/>
      <c r="P316" s="271"/>
      <c r="Q316" s="271"/>
      <c r="R316" s="271"/>
      <c r="S316" s="271"/>
      <c r="T316" s="271"/>
      <c r="U316" s="271"/>
      <c r="V316" s="271"/>
      <c r="W316" s="271"/>
      <c r="X316" s="271"/>
      <c r="Y316" s="272"/>
    </row>
    <row r="317" spans="1:25" ht="15" customHeight="1" x14ac:dyDescent="0.35">
      <c r="A317" s="270"/>
      <c r="B317" s="271"/>
      <c r="C317" s="271"/>
      <c r="D317" s="271"/>
      <c r="E317" s="271"/>
      <c r="F317" s="271"/>
      <c r="G317" s="271"/>
      <c r="H317" s="271"/>
      <c r="I317" s="271"/>
      <c r="J317" s="271"/>
      <c r="K317" s="271"/>
      <c r="L317" s="271"/>
      <c r="M317" s="271"/>
      <c r="N317" s="271"/>
      <c r="O317" s="271"/>
      <c r="P317" s="271"/>
      <c r="Q317" s="271"/>
      <c r="R317" s="271"/>
      <c r="S317" s="271"/>
      <c r="T317" s="271"/>
      <c r="U317" s="271"/>
      <c r="V317" s="271"/>
      <c r="W317" s="271"/>
      <c r="X317" s="271"/>
      <c r="Y317" s="272"/>
    </row>
    <row r="318" spans="1:25" ht="15" customHeight="1" x14ac:dyDescent="0.35">
      <c r="A318" s="270"/>
      <c r="B318" s="271"/>
      <c r="C318" s="271"/>
      <c r="D318" s="271"/>
      <c r="E318" s="271"/>
      <c r="F318" s="271"/>
      <c r="G318" s="271"/>
      <c r="H318" s="271"/>
      <c r="I318" s="271"/>
      <c r="J318" s="271"/>
      <c r="K318" s="271"/>
      <c r="L318" s="271"/>
      <c r="M318" s="271"/>
      <c r="N318" s="271"/>
      <c r="O318" s="271"/>
      <c r="P318" s="271"/>
      <c r="Q318" s="271"/>
      <c r="R318" s="271"/>
      <c r="S318" s="271"/>
      <c r="T318" s="271"/>
      <c r="U318" s="271"/>
      <c r="V318" s="271"/>
      <c r="W318" s="271"/>
      <c r="X318" s="271"/>
      <c r="Y318" s="272"/>
    </row>
    <row r="319" spans="1:25" ht="15" customHeight="1" x14ac:dyDescent="0.35">
      <c r="A319" s="270"/>
      <c r="B319" s="271"/>
      <c r="C319" s="271"/>
      <c r="D319" s="271"/>
      <c r="E319" s="271"/>
      <c r="F319" s="271"/>
      <c r="G319" s="271"/>
      <c r="H319" s="271"/>
      <c r="I319" s="271"/>
      <c r="J319" s="271"/>
      <c r="K319" s="271"/>
      <c r="L319" s="271"/>
      <c r="M319" s="271"/>
      <c r="N319" s="271"/>
      <c r="O319" s="271"/>
      <c r="P319" s="271"/>
      <c r="Q319" s="271"/>
      <c r="R319" s="271"/>
      <c r="S319" s="271"/>
      <c r="T319" s="271"/>
      <c r="U319" s="271"/>
      <c r="V319" s="271"/>
      <c r="W319" s="271"/>
      <c r="X319" s="271"/>
      <c r="Y319" s="272"/>
    </row>
    <row r="320" spans="1:25" ht="15" customHeight="1" x14ac:dyDescent="0.35">
      <c r="A320" s="270"/>
      <c r="B320" s="271"/>
      <c r="C320" s="271"/>
      <c r="D320" s="271"/>
      <c r="E320" s="271"/>
      <c r="F320" s="271"/>
      <c r="G320" s="271"/>
      <c r="H320" s="271"/>
      <c r="I320" s="271"/>
      <c r="J320" s="271"/>
      <c r="K320" s="271"/>
      <c r="L320" s="271"/>
      <c r="M320" s="271"/>
      <c r="N320" s="271"/>
      <c r="O320" s="271"/>
      <c r="P320" s="271"/>
      <c r="Q320" s="271"/>
      <c r="R320" s="271"/>
      <c r="S320" s="271"/>
      <c r="T320" s="271"/>
      <c r="U320" s="271"/>
      <c r="V320" s="271"/>
      <c r="W320" s="271"/>
      <c r="X320" s="271"/>
      <c r="Y320" s="272"/>
    </row>
    <row r="321" spans="1:25" ht="15" customHeight="1" x14ac:dyDescent="0.35">
      <c r="A321" s="270"/>
      <c r="B321" s="271"/>
      <c r="C321" s="271"/>
      <c r="D321" s="271"/>
      <c r="E321" s="271"/>
      <c r="F321" s="271"/>
      <c r="G321" s="271"/>
      <c r="H321" s="271"/>
      <c r="I321" s="271"/>
      <c r="J321" s="271"/>
      <c r="K321" s="271"/>
      <c r="L321" s="271"/>
      <c r="M321" s="271"/>
      <c r="N321" s="271"/>
      <c r="O321" s="271"/>
      <c r="P321" s="271"/>
      <c r="Q321" s="271"/>
      <c r="R321" s="271"/>
      <c r="S321" s="271"/>
      <c r="T321" s="271"/>
      <c r="U321" s="271"/>
      <c r="V321" s="271"/>
      <c r="W321" s="271"/>
      <c r="X321" s="271"/>
      <c r="Y321" s="272"/>
    </row>
    <row r="322" spans="1:25" ht="15" customHeight="1" x14ac:dyDescent="0.35">
      <c r="A322" s="270"/>
      <c r="B322" s="271"/>
      <c r="C322" s="271"/>
      <c r="D322" s="271"/>
      <c r="E322" s="271"/>
      <c r="F322" s="271"/>
      <c r="G322" s="271"/>
      <c r="H322" s="271"/>
      <c r="I322" s="271"/>
      <c r="J322" s="271"/>
      <c r="K322" s="271"/>
      <c r="L322" s="271"/>
      <c r="M322" s="271"/>
      <c r="N322" s="271"/>
      <c r="O322" s="271"/>
      <c r="P322" s="271"/>
      <c r="Q322" s="271"/>
      <c r="R322" s="271"/>
      <c r="S322" s="271"/>
      <c r="T322" s="271"/>
      <c r="U322" s="271"/>
      <c r="V322" s="271"/>
      <c r="W322" s="271"/>
      <c r="X322" s="271"/>
      <c r="Y322" s="272"/>
    </row>
    <row r="323" spans="1:25" ht="15" customHeight="1" x14ac:dyDescent="0.35">
      <c r="A323" s="270"/>
      <c r="B323" s="271"/>
      <c r="C323" s="271"/>
      <c r="D323" s="271"/>
      <c r="E323" s="271"/>
      <c r="F323" s="271"/>
      <c r="G323" s="271"/>
      <c r="H323" s="271"/>
      <c r="I323" s="271"/>
      <c r="J323" s="271"/>
      <c r="K323" s="271"/>
      <c r="L323" s="271"/>
      <c r="M323" s="271"/>
      <c r="N323" s="271"/>
      <c r="O323" s="271"/>
      <c r="P323" s="271"/>
      <c r="Q323" s="271"/>
      <c r="R323" s="271"/>
      <c r="S323" s="271"/>
      <c r="T323" s="271"/>
      <c r="U323" s="271"/>
      <c r="V323" s="271"/>
      <c r="W323" s="271"/>
      <c r="X323" s="271"/>
      <c r="Y323" s="272"/>
    </row>
    <row r="324" spans="1:25" ht="15" customHeight="1" x14ac:dyDescent="0.35">
      <c r="A324" s="270"/>
      <c r="B324" s="271"/>
      <c r="C324" s="271"/>
      <c r="D324" s="271"/>
      <c r="E324" s="271"/>
      <c r="F324" s="271"/>
      <c r="G324" s="271"/>
      <c r="H324" s="271"/>
      <c r="I324" s="271"/>
      <c r="J324" s="271"/>
      <c r="K324" s="271"/>
      <c r="L324" s="271"/>
      <c r="M324" s="271"/>
      <c r="N324" s="271"/>
      <c r="O324" s="271"/>
      <c r="P324" s="271"/>
      <c r="Q324" s="271"/>
      <c r="R324" s="271"/>
      <c r="S324" s="271"/>
      <c r="T324" s="271"/>
      <c r="U324" s="271"/>
      <c r="V324" s="271"/>
      <c r="W324" s="271"/>
      <c r="X324" s="271"/>
      <c r="Y324" s="272"/>
    </row>
    <row r="325" spans="1:25" ht="15" customHeight="1" x14ac:dyDescent="0.35">
      <c r="A325" s="270"/>
      <c r="B325" s="271"/>
      <c r="C325" s="271"/>
      <c r="D325" s="271"/>
      <c r="E325" s="271"/>
      <c r="F325" s="271"/>
      <c r="G325" s="271"/>
      <c r="H325" s="271"/>
      <c r="I325" s="271"/>
      <c r="J325" s="271"/>
      <c r="K325" s="271"/>
      <c r="L325" s="271"/>
      <c r="M325" s="271"/>
      <c r="N325" s="271"/>
      <c r="O325" s="271"/>
      <c r="P325" s="271"/>
      <c r="Q325" s="271"/>
      <c r="R325" s="271"/>
      <c r="S325" s="271"/>
      <c r="T325" s="271"/>
      <c r="U325" s="271"/>
      <c r="V325" s="271"/>
      <c r="W325" s="271"/>
      <c r="X325" s="271"/>
      <c r="Y325" s="272"/>
    </row>
    <row r="326" spans="1:25" ht="15" customHeight="1" x14ac:dyDescent="0.35">
      <c r="A326" s="270"/>
      <c r="B326" s="271"/>
      <c r="C326" s="271"/>
      <c r="D326" s="271"/>
      <c r="E326" s="271"/>
      <c r="F326" s="271"/>
      <c r="G326" s="271"/>
      <c r="H326" s="271"/>
      <c r="I326" s="271"/>
      <c r="J326" s="271"/>
      <c r="K326" s="271"/>
      <c r="L326" s="271"/>
      <c r="M326" s="271"/>
      <c r="N326" s="271"/>
      <c r="O326" s="271"/>
      <c r="P326" s="271"/>
      <c r="Q326" s="271"/>
      <c r="R326" s="271"/>
      <c r="S326" s="271"/>
      <c r="T326" s="271"/>
      <c r="U326" s="271"/>
      <c r="V326" s="271"/>
      <c r="W326" s="271"/>
      <c r="X326" s="271"/>
      <c r="Y326" s="272"/>
    </row>
    <row r="327" spans="1:25" ht="15" customHeight="1" x14ac:dyDescent="0.35">
      <c r="A327" s="270"/>
      <c r="B327" s="271"/>
      <c r="C327" s="271"/>
      <c r="D327" s="271"/>
      <c r="E327" s="271"/>
      <c r="F327" s="271"/>
      <c r="G327" s="271"/>
      <c r="H327" s="271"/>
      <c r="I327" s="271"/>
      <c r="J327" s="271"/>
      <c r="K327" s="271"/>
      <c r="L327" s="271"/>
      <c r="M327" s="271"/>
      <c r="N327" s="271"/>
      <c r="O327" s="271"/>
      <c r="P327" s="271"/>
      <c r="Q327" s="271"/>
      <c r="R327" s="271"/>
      <c r="S327" s="271"/>
      <c r="T327" s="271"/>
      <c r="U327" s="271"/>
      <c r="V327" s="271"/>
      <c r="W327" s="271"/>
      <c r="X327" s="271"/>
      <c r="Y327" s="272"/>
    </row>
    <row r="328" spans="1:25" ht="15.75" customHeight="1" thickBot="1" x14ac:dyDescent="0.4">
      <c r="A328" s="273"/>
      <c r="B328" s="274"/>
      <c r="C328" s="274"/>
      <c r="D328" s="274"/>
      <c r="E328" s="274"/>
      <c r="F328" s="274"/>
      <c r="G328" s="274"/>
      <c r="H328" s="274"/>
      <c r="I328" s="274"/>
      <c r="J328" s="274"/>
      <c r="K328" s="274"/>
      <c r="L328" s="274"/>
      <c r="M328" s="274"/>
      <c r="N328" s="274"/>
      <c r="O328" s="274"/>
      <c r="P328" s="274"/>
      <c r="Q328" s="274"/>
      <c r="R328" s="274"/>
      <c r="S328" s="274"/>
      <c r="T328" s="274"/>
      <c r="U328" s="274"/>
      <c r="V328" s="274"/>
      <c r="W328" s="274"/>
      <c r="X328" s="274"/>
      <c r="Y328" s="275"/>
    </row>
    <row r="330" spans="1:25" ht="15" thickBot="1" x14ac:dyDescent="0.4">
      <c r="A330" s="282" t="s">
        <v>28</v>
      </c>
      <c r="B330" s="282"/>
      <c r="C330" s="282"/>
      <c r="D330" s="282"/>
      <c r="E330" s="282"/>
      <c r="F330" s="282"/>
      <c r="G330" s="282"/>
      <c r="H330" s="282"/>
      <c r="I330" s="282"/>
      <c r="J330" s="282"/>
      <c r="K330" s="282"/>
      <c r="L330" s="282"/>
      <c r="M330" s="282"/>
      <c r="N330" s="282"/>
      <c r="O330" s="282"/>
      <c r="P330" s="282"/>
      <c r="Q330" s="282"/>
      <c r="R330" s="282"/>
      <c r="S330" s="282"/>
      <c r="T330" s="282"/>
      <c r="U330" s="282"/>
      <c r="V330" s="282"/>
      <c r="W330" s="282"/>
      <c r="X330" s="282"/>
      <c r="Y330" s="282"/>
    </row>
    <row r="331" spans="1:25" ht="15" customHeight="1" x14ac:dyDescent="0.35">
      <c r="A331" s="267" t="s">
        <v>210</v>
      </c>
      <c r="B331" s="268"/>
      <c r="C331" s="268"/>
      <c r="D331" s="268"/>
      <c r="E331" s="268"/>
      <c r="F331" s="268"/>
      <c r="G331" s="268"/>
      <c r="H331" s="268"/>
      <c r="I331" s="268"/>
      <c r="J331" s="268"/>
      <c r="K331" s="268"/>
      <c r="L331" s="268"/>
      <c r="M331" s="268"/>
      <c r="N331" s="268"/>
      <c r="O331" s="268"/>
      <c r="P331" s="268"/>
      <c r="Q331" s="268"/>
      <c r="R331" s="268"/>
      <c r="S331" s="268"/>
      <c r="T331" s="268"/>
      <c r="U331" s="268"/>
      <c r="V331" s="268"/>
      <c r="W331" s="268"/>
      <c r="X331" s="268"/>
      <c r="Y331" s="269"/>
    </row>
    <row r="332" spans="1:25" ht="15.75" customHeight="1" x14ac:dyDescent="0.35">
      <c r="A332" s="270"/>
      <c r="B332" s="271"/>
      <c r="C332" s="271"/>
      <c r="D332" s="271"/>
      <c r="E332" s="271"/>
      <c r="F332" s="271"/>
      <c r="G332" s="271"/>
      <c r="H332" s="271"/>
      <c r="I332" s="271"/>
      <c r="J332" s="271"/>
      <c r="K332" s="271"/>
      <c r="L332" s="271"/>
      <c r="M332" s="271"/>
      <c r="N332" s="271"/>
      <c r="O332" s="271"/>
      <c r="P332" s="271"/>
      <c r="Q332" s="271"/>
      <c r="R332" s="271"/>
      <c r="S332" s="271"/>
      <c r="T332" s="271"/>
      <c r="U332" s="271"/>
      <c r="V332" s="271"/>
      <c r="W332" s="271"/>
      <c r="X332" s="271"/>
      <c r="Y332" s="272"/>
    </row>
    <row r="333" spans="1:25" ht="15" customHeight="1" x14ac:dyDescent="0.35">
      <c r="A333" s="270"/>
      <c r="B333" s="271"/>
      <c r="C333" s="271"/>
      <c r="D333" s="271"/>
      <c r="E333" s="271"/>
      <c r="F333" s="271"/>
      <c r="G333" s="271"/>
      <c r="H333" s="271"/>
      <c r="I333" s="271"/>
      <c r="J333" s="271"/>
      <c r="K333" s="271"/>
      <c r="L333" s="271"/>
      <c r="M333" s="271"/>
      <c r="N333" s="271"/>
      <c r="O333" s="271"/>
      <c r="P333" s="271"/>
      <c r="Q333" s="271"/>
      <c r="R333" s="271"/>
      <c r="S333" s="271"/>
      <c r="T333" s="271"/>
      <c r="U333" s="271"/>
      <c r="V333" s="271"/>
      <c r="W333" s="271"/>
      <c r="X333" s="271"/>
      <c r="Y333" s="272"/>
    </row>
    <row r="334" spans="1:25" ht="15" customHeight="1" x14ac:dyDescent="0.35">
      <c r="A334" s="270"/>
      <c r="B334" s="271"/>
      <c r="C334" s="271"/>
      <c r="D334" s="271"/>
      <c r="E334" s="271"/>
      <c r="F334" s="271"/>
      <c r="G334" s="271"/>
      <c r="H334" s="271"/>
      <c r="I334" s="271"/>
      <c r="J334" s="271"/>
      <c r="K334" s="271"/>
      <c r="L334" s="271"/>
      <c r="M334" s="271"/>
      <c r="N334" s="271"/>
      <c r="O334" s="271"/>
      <c r="P334" s="271"/>
      <c r="Q334" s="271"/>
      <c r="R334" s="271"/>
      <c r="S334" s="271"/>
      <c r="T334" s="271"/>
      <c r="U334" s="271"/>
      <c r="V334" s="271"/>
      <c r="W334" s="271"/>
      <c r="X334" s="271"/>
      <c r="Y334" s="272"/>
    </row>
    <row r="335" spans="1:25" ht="15" customHeight="1" x14ac:dyDescent="0.35">
      <c r="A335" s="270"/>
      <c r="B335" s="271"/>
      <c r="C335" s="271"/>
      <c r="D335" s="271"/>
      <c r="E335" s="271"/>
      <c r="F335" s="271"/>
      <c r="G335" s="271"/>
      <c r="H335" s="271"/>
      <c r="I335" s="271"/>
      <c r="J335" s="271"/>
      <c r="K335" s="271"/>
      <c r="L335" s="271"/>
      <c r="M335" s="271"/>
      <c r="N335" s="271"/>
      <c r="O335" s="271"/>
      <c r="P335" s="271"/>
      <c r="Q335" s="271"/>
      <c r="R335" s="271"/>
      <c r="S335" s="271"/>
      <c r="T335" s="271"/>
      <c r="U335" s="271"/>
      <c r="V335" s="271"/>
      <c r="W335" s="271"/>
      <c r="X335" s="271"/>
      <c r="Y335" s="272"/>
    </row>
    <row r="336" spans="1:25" ht="15" customHeight="1" x14ac:dyDescent="0.35">
      <c r="A336" s="270"/>
      <c r="B336" s="271"/>
      <c r="C336" s="271"/>
      <c r="D336" s="271"/>
      <c r="E336" s="271"/>
      <c r="F336" s="271"/>
      <c r="G336" s="271"/>
      <c r="H336" s="271"/>
      <c r="I336" s="271"/>
      <c r="J336" s="271"/>
      <c r="K336" s="271"/>
      <c r="L336" s="271"/>
      <c r="M336" s="271"/>
      <c r="N336" s="271"/>
      <c r="O336" s="271"/>
      <c r="P336" s="271"/>
      <c r="Q336" s="271"/>
      <c r="R336" s="271"/>
      <c r="S336" s="271"/>
      <c r="T336" s="271"/>
      <c r="U336" s="271"/>
      <c r="V336" s="271"/>
      <c r="W336" s="271"/>
      <c r="X336" s="271"/>
      <c r="Y336" s="272"/>
    </row>
    <row r="337" spans="1:25" ht="15.75" customHeight="1" thickBot="1" x14ac:dyDescent="0.4">
      <c r="A337" s="273"/>
      <c r="B337" s="274"/>
      <c r="C337" s="274"/>
      <c r="D337" s="274"/>
      <c r="E337" s="274"/>
      <c r="F337" s="274"/>
      <c r="G337" s="274"/>
      <c r="H337" s="274"/>
      <c r="I337" s="274"/>
      <c r="J337" s="274"/>
      <c r="K337" s="274"/>
      <c r="L337" s="274"/>
      <c r="M337" s="274"/>
      <c r="N337" s="274"/>
      <c r="O337" s="274"/>
      <c r="P337" s="274"/>
      <c r="Q337" s="274"/>
      <c r="R337" s="274"/>
      <c r="S337" s="274"/>
      <c r="T337" s="274"/>
      <c r="U337" s="274"/>
      <c r="V337" s="274"/>
      <c r="W337" s="274"/>
      <c r="X337" s="274"/>
      <c r="Y337" s="275"/>
    </row>
    <row r="339" spans="1:25" ht="15" thickBot="1" x14ac:dyDescent="0.4">
      <c r="A339" s="282" t="s">
        <v>158</v>
      </c>
      <c r="B339" s="282"/>
      <c r="C339" s="282"/>
      <c r="D339" s="282"/>
      <c r="E339" s="282"/>
      <c r="F339" s="282"/>
      <c r="G339" s="282"/>
      <c r="H339" s="282"/>
      <c r="I339" s="282"/>
      <c r="J339" s="282"/>
      <c r="K339" s="282"/>
      <c r="L339" s="282"/>
      <c r="M339" s="282"/>
      <c r="N339" s="282"/>
      <c r="O339" s="282"/>
      <c r="P339" s="282"/>
      <c r="Q339" s="282"/>
      <c r="R339" s="282"/>
      <c r="S339" s="282"/>
      <c r="T339" s="282"/>
      <c r="U339" s="282"/>
      <c r="V339" s="282"/>
      <c r="W339" s="282"/>
      <c r="X339" s="282"/>
      <c r="Y339" s="282"/>
    </row>
    <row r="340" spans="1:25" ht="15.75" customHeight="1" thickBot="1" x14ac:dyDescent="0.4">
      <c r="A340" s="278" t="s">
        <v>181</v>
      </c>
      <c r="B340" s="279"/>
      <c r="C340" s="279"/>
      <c r="D340" s="279"/>
      <c r="E340" s="279"/>
      <c r="F340" s="279"/>
      <c r="G340" s="279"/>
      <c r="H340" s="279"/>
      <c r="I340" s="279"/>
      <c r="J340" s="279"/>
      <c r="K340" s="279"/>
      <c r="L340" s="279"/>
      <c r="M340" s="279"/>
      <c r="N340" s="279"/>
      <c r="O340" s="279"/>
      <c r="P340" s="279"/>
      <c r="Q340" s="279"/>
      <c r="R340" s="279"/>
      <c r="S340" s="279"/>
      <c r="T340" s="279"/>
      <c r="U340" s="279"/>
      <c r="V340" s="279"/>
      <c r="W340" s="279"/>
      <c r="X340" s="279"/>
      <c r="Y340" s="280"/>
    </row>
    <row r="342" spans="1:25" ht="15" thickBot="1" x14ac:dyDescent="0.4">
      <c r="A342" s="281" t="s">
        <v>72</v>
      </c>
      <c r="B342" s="281"/>
      <c r="C342" s="281"/>
      <c r="E342" s="281" t="s">
        <v>73</v>
      </c>
      <c r="F342" s="281"/>
      <c r="G342" s="281"/>
    </row>
    <row r="343" spans="1:25" ht="15" thickBot="1" x14ac:dyDescent="0.4">
      <c r="A343" s="265" t="s">
        <v>57</v>
      </c>
      <c r="B343" s="266"/>
      <c r="E343" s="265" t="s">
        <v>58</v>
      </c>
      <c r="F343" s="266"/>
    </row>
  </sheetData>
  <customSheetViews>
    <customSheetView guid="{08C97B7F-67EE-4463-AA3D-5024C5CFCC42}" scale="90">
      <selection activeCell="A19" sqref="A19:Y25"/>
      <pageMargins left="0.7" right="0.7" top="0.75" bottom="0.75" header="0.3" footer="0.3"/>
      <pageSetup orientation="portrait" verticalDpi="0" r:id="rId1"/>
    </customSheetView>
  </customSheetViews>
  <mergeCells count="116">
    <mergeCell ref="E279:G279"/>
    <mergeCell ref="A246:Y246"/>
    <mergeCell ref="A277:B277"/>
    <mergeCell ref="E277:F277"/>
    <mergeCell ref="A264:Y264"/>
    <mergeCell ref="A265:Y271"/>
    <mergeCell ref="A273:Y273"/>
    <mergeCell ref="A274:Y274"/>
    <mergeCell ref="A276:C276"/>
    <mergeCell ref="E276:G276"/>
    <mergeCell ref="A248:F248"/>
    <mergeCell ref="A249:Y262"/>
    <mergeCell ref="E311:G311"/>
    <mergeCell ref="A282:Y295"/>
    <mergeCell ref="A297:Y297"/>
    <mergeCell ref="A298:Y304"/>
    <mergeCell ref="A306:Y306"/>
    <mergeCell ref="A307:Y307"/>
    <mergeCell ref="A309:C309"/>
    <mergeCell ref="E309:G309"/>
    <mergeCell ref="A310:B310"/>
    <mergeCell ref="E310:F310"/>
    <mergeCell ref="A215:F215"/>
    <mergeCell ref="A343:B343"/>
    <mergeCell ref="E343:F343"/>
    <mergeCell ref="A314:F314"/>
    <mergeCell ref="A315:Y328"/>
    <mergeCell ref="A330:Y330"/>
    <mergeCell ref="A331:Y337"/>
    <mergeCell ref="A339:Y339"/>
    <mergeCell ref="A340:Y340"/>
    <mergeCell ref="A342:C342"/>
    <mergeCell ref="E342:G342"/>
    <mergeCell ref="A216:Y229"/>
    <mergeCell ref="A231:Y231"/>
    <mergeCell ref="A232:Y238"/>
    <mergeCell ref="A281:F281"/>
    <mergeCell ref="A240:Y240"/>
    <mergeCell ref="A241:Y241"/>
    <mergeCell ref="A243:C243"/>
    <mergeCell ref="E243:G243"/>
    <mergeCell ref="A244:B244"/>
    <mergeCell ref="E244:F244"/>
    <mergeCell ref="A279:C279"/>
    <mergeCell ref="A312:Y312"/>
    <mergeCell ref="A311:C311"/>
    <mergeCell ref="A133:Y139"/>
    <mergeCell ref="A142:Y142"/>
    <mergeCell ref="A144:C144"/>
    <mergeCell ref="A141:Y141"/>
    <mergeCell ref="A165:Y165"/>
    <mergeCell ref="A174:Y174"/>
    <mergeCell ref="A75:Y75"/>
    <mergeCell ref="A150:Y163"/>
    <mergeCell ref="A166:Y172"/>
    <mergeCell ref="E145:F145"/>
    <mergeCell ref="A147:Y147"/>
    <mergeCell ref="E144:G144"/>
    <mergeCell ref="E177:G177"/>
    <mergeCell ref="E178:F178"/>
    <mergeCell ref="A175:Y175"/>
    <mergeCell ref="A177:C177"/>
    <mergeCell ref="A178:B178"/>
    <mergeCell ref="H116:O116"/>
    <mergeCell ref="A149:F149"/>
    <mergeCell ref="A145:B145"/>
    <mergeCell ref="A1:Y1"/>
    <mergeCell ref="A2:Y15"/>
    <mergeCell ref="A33:Y33"/>
    <mergeCell ref="A42:Y42"/>
    <mergeCell ref="A50:F50"/>
    <mergeCell ref="A51:Y64"/>
    <mergeCell ref="A66:Y66"/>
    <mergeCell ref="A67:Y73"/>
    <mergeCell ref="A48:Y48"/>
    <mergeCell ref="A17:F17"/>
    <mergeCell ref="A18:Y31"/>
    <mergeCell ref="A34:Y40"/>
    <mergeCell ref="A43:Y43"/>
    <mergeCell ref="A45:C45"/>
    <mergeCell ref="A46:B46"/>
    <mergeCell ref="E45:G45"/>
    <mergeCell ref="E46:F46"/>
    <mergeCell ref="A76:Y76"/>
    <mergeCell ref="A78:C78"/>
    <mergeCell ref="E78:G78"/>
    <mergeCell ref="A79:B79"/>
    <mergeCell ref="E79:F79"/>
    <mergeCell ref="A99:Y99"/>
    <mergeCell ref="A108:Y108"/>
    <mergeCell ref="A132:Y132"/>
    <mergeCell ref="A114:Y114"/>
    <mergeCell ref="A81:Y81"/>
    <mergeCell ref="A117:Y130"/>
    <mergeCell ref="A116:F116"/>
    <mergeCell ref="A83:F83"/>
    <mergeCell ref="A100:Y106"/>
    <mergeCell ref="A109:Y109"/>
    <mergeCell ref="A111:C111"/>
    <mergeCell ref="A112:B112"/>
    <mergeCell ref="A84:Y97"/>
    <mergeCell ref="E111:G111"/>
    <mergeCell ref="E112:F112"/>
    <mergeCell ref="A211:B211"/>
    <mergeCell ref="A183:Y196"/>
    <mergeCell ref="A182:F182"/>
    <mergeCell ref="A213:Y213"/>
    <mergeCell ref="A180:Y180"/>
    <mergeCell ref="A199:Y205"/>
    <mergeCell ref="A208:Y208"/>
    <mergeCell ref="A210:C210"/>
    <mergeCell ref="E210:G210"/>
    <mergeCell ref="E211:F211"/>
    <mergeCell ref="A198:Y198"/>
    <mergeCell ref="A207:Y207"/>
    <mergeCell ref="H182:J182"/>
  </mergeCells>
  <dataValidations count="1">
    <dataValidation type="list" allowBlank="1" showInputMessage="1" showErrorMessage="1" sqref="A46:B46 E46:F46 A79:B80 A112:B112 E112:F112 A145:B145 E145:F145 A211:B211 E211:F211 E280:F280 A244:B244 E244:F244 A310:B310 E310:F310 A280:B280 A277:B278 E277:F278 E178:F179 A178:B179 A82:B82 E79:F80 E82:F82 A343:B343 E343:F343" xr:uid="{00000000-0002-0000-0100-000000000000}">
      <formula1>Quarter1</formula1>
    </dataValidation>
  </dataValidation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84"/>
  <sheetViews>
    <sheetView tabSelected="1" zoomScale="80" zoomScaleNormal="80" workbookViewId="0">
      <selection activeCell="O85" sqref="O85"/>
    </sheetView>
  </sheetViews>
  <sheetFormatPr defaultColWidth="9.453125" defaultRowHeight="14.5" x14ac:dyDescent="0.35"/>
  <cols>
    <col min="2" max="2" width="9.453125" hidden="1" customWidth="1"/>
    <col min="3" max="3" width="13.453125" bestFit="1" customWidth="1"/>
    <col min="4" max="4" width="12" customWidth="1"/>
    <col min="5" max="5" width="25.26953125" bestFit="1" customWidth="1"/>
    <col min="6" max="6" width="11" customWidth="1"/>
    <col min="14" max="14" width="11.7265625" customWidth="1"/>
    <col min="15" max="15" width="17.81640625" customWidth="1"/>
    <col min="16" max="16" width="14.7265625" customWidth="1"/>
    <col min="17" max="17" width="35.54296875" style="53" customWidth="1"/>
    <col min="18" max="18" width="12.26953125" style="3" customWidth="1"/>
    <col min="19" max="19" width="38.26953125" style="21" customWidth="1"/>
    <col min="20" max="20" width="11.81640625" style="3" customWidth="1"/>
    <col min="21" max="21" width="38.26953125" style="21" customWidth="1"/>
  </cols>
  <sheetData>
    <row r="1" spans="1:25" ht="19" thickBot="1" x14ac:dyDescent="0.5">
      <c r="A1" s="49" t="s">
        <v>76</v>
      </c>
      <c r="B1" s="49"/>
      <c r="C1" s="49"/>
      <c r="D1" s="345">
        <v>61299</v>
      </c>
      <c r="E1" s="346"/>
    </row>
    <row r="3" spans="1:25" ht="18.5" x14ac:dyDescent="0.45">
      <c r="A3" s="52" t="s">
        <v>29</v>
      </c>
      <c r="B3" s="52"/>
      <c r="C3" s="52"/>
      <c r="D3" s="52"/>
      <c r="E3" s="11"/>
      <c r="F3" s="11"/>
      <c r="G3" s="11"/>
      <c r="H3" s="11"/>
      <c r="I3" s="11"/>
      <c r="J3" s="11"/>
      <c r="K3" s="11"/>
      <c r="L3" s="11"/>
      <c r="M3" s="11"/>
      <c r="N3" s="11"/>
      <c r="O3" s="11"/>
      <c r="P3" s="11"/>
      <c r="Q3" s="11"/>
      <c r="R3" s="11"/>
      <c r="S3" s="11"/>
      <c r="T3" s="68"/>
      <c r="U3" s="11"/>
      <c r="V3" s="11"/>
      <c r="W3" s="11"/>
      <c r="X3" s="11"/>
      <c r="Y3" s="11"/>
    </row>
    <row r="4" spans="1:25" ht="15" customHeight="1" x14ac:dyDescent="0.35">
      <c r="A4" s="45" t="s">
        <v>26</v>
      </c>
      <c r="B4" s="50"/>
      <c r="C4" s="50"/>
      <c r="D4" s="50"/>
      <c r="E4" s="50"/>
      <c r="F4" s="50"/>
      <c r="G4" s="10"/>
      <c r="H4" s="10"/>
      <c r="Q4"/>
      <c r="R4"/>
      <c r="S4"/>
      <c r="U4"/>
    </row>
    <row r="5" spans="1:25" ht="15" thickBot="1" x14ac:dyDescent="0.4">
      <c r="A5" s="50"/>
      <c r="B5" s="50"/>
      <c r="C5" s="50"/>
      <c r="D5" s="50"/>
      <c r="E5" s="50"/>
      <c r="F5" s="50"/>
      <c r="G5" s="10"/>
      <c r="H5" s="10"/>
      <c r="Q5"/>
      <c r="R5"/>
      <c r="S5"/>
      <c r="U5"/>
    </row>
    <row r="6" spans="1:25" ht="15" customHeight="1" thickBot="1" x14ac:dyDescent="0.4">
      <c r="A6" s="45" t="s">
        <v>77</v>
      </c>
      <c r="B6" s="50"/>
      <c r="C6" s="50"/>
      <c r="D6" s="50"/>
      <c r="E6" s="50"/>
      <c r="F6" s="246">
        <v>2919</v>
      </c>
      <c r="G6" s="10"/>
      <c r="H6" s="10"/>
      <c r="Q6"/>
      <c r="R6"/>
      <c r="S6"/>
      <c r="U6"/>
    </row>
    <row r="7" spans="1:25" ht="15" thickBot="1" x14ac:dyDescent="0.4">
      <c r="A7" s="50"/>
      <c r="B7" s="50"/>
      <c r="C7" s="50"/>
      <c r="D7" s="50"/>
      <c r="E7" s="50"/>
      <c r="F7" s="50"/>
      <c r="G7" s="50"/>
      <c r="H7" s="50"/>
      <c r="Q7"/>
      <c r="R7"/>
      <c r="S7"/>
      <c r="U7"/>
    </row>
    <row r="8" spans="1:25" ht="15" customHeight="1" thickBot="1" x14ac:dyDescent="0.4">
      <c r="A8" s="59" t="s">
        <v>27</v>
      </c>
      <c r="B8" s="59"/>
      <c r="C8" s="59"/>
      <c r="D8" s="59"/>
      <c r="E8" s="59"/>
      <c r="F8" s="59"/>
      <c r="G8" s="53"/>
      <c r="H8" s="82" t="s">
        <v>30</v>
      </c>
      <c r="I8" s="13"/>
      <c r="K8" s="50"/>
      <c r="L8" s="63" t="s">
        <v>40</v>
      </c>
      <c r="M8" s="50"/>
      <c r="N8" s="50"/>
      <c r="O8" s="50"/>
      <c r="P8" s="50"/>
      <c r="Q8"/>
      <c r="R8"/>
      <c r="S8"/>
      <c r="U8"/>
    </row>
    <row r="9" spans="1:25" x14ac:dyDescent="0.35">
      <c r="A9" s="50"/>
      <c r="B9" s="50"/>
      <c r="C9" s="50"/>
      <c r="D9" s="50"/>
      <c r="E9" s="50"/>
      <c r="F9" s="50"/>
      <c r="G9" s="50"/>
      <c r="H9" s="50"/>
      <c r="Q9"/>
      <c r="R9"/>
      <c r="S9"/>
      <c r="U9"/>
    </row>
    <row r="10" spans="1:25" ht="15" thickBot="1" x14ac:dyDescent="0.4">
      <c r="A10" s="51" t="s">
        <v>63</v>
      </c>
      <c r="B10" s="51"/>
      <c r="C10" s="51"/>
      <c r="D10" s="51"/>
      <c r="E10" s="51"/>
      <c r="F10" s="51"/>
      <c r="G10" s="51"/>
      <c r="H10" s="51"/>
      <c r="I10" s="51"/>
      <c r="J10" s="51"/>
      <c r="K10" s="51"/>
      <c r="Q10"/>
      <c r="R10"/>
      <c r="S10"/>
      <c r="U10"/>
    </row>
    <row r="11" spans="1:25" x14ac:dyDescent="0.35">
      <c r="A11" s="323" t="s">
        <v>163</v>
      </c>
      <c r="B11" s="324"/>
      <c r="C11" s="324"/>
      <c r="D11" s="324"/>
      <c r="E11" s="324"/>
      <c r="F11" s="324"/>
      <c r="G11" s="324"/>
      <c r="H11" s="324"/>
      <c r="I11" s="324"/>
      <c r="J11" s="324"/>
      <c r="K11" s="324"/>
      <c r="L11" s="324"/>
      <c r="M11" s="324"/>
      <c r="N11" s="324"/>
      <c r="O11" s="324"/>
      <c r="P11" s="324"/>
      <c r="Q11" s="325"/>
      <c r="R11" s="12"/>
      <c r="S11" s="12"/>
      <c r="T11" s="62"/>
      <c r="U11" s="12"/>
      <c r="V11" s="12"/>
      <c r="W11" s="12"/>
      <c r="X11" s="12"/>
      <c r="Y11" s="12"/>
    </row>
    <row r="12" spans="1:25" x14ac:dyDescent="0.35">
      <c r="A12" s="326"/>
      <c r="B12" s="327"/>
      <c r="C12" s="327"/>
      <c r="D12" s="327"/>
      <c r="E12" s="327"/>
      <c r="F12" s="327"/>
      <c r="G12" s="327"/>
      <c r="H12" s="327"/>
      <c r="I12" s="327"/>
      <c r="J12" s="327"/>
      <c r="K12" s="327"/>
      <c r="L12" s="327"/>
      <c r="M12" s="327"/>
      <c r="N12" s="327"/>
      <c r="O12" s="327"/>
      <c r="P12" s="327"/>
      <c r="Q12" s="328"/>
      <c r="R12" s="12"/>
      <c r="S12" s="12"/>
      <c r="T12" s="62"/>
      <c r="U12" s="12"/>
      <c r="V12" s="12"/>
      <c r="W12" s="12"/>
      <c r="X12" s="12"/>
      <c r="Y12" s="12"/>
    </row>
    <row r="13" spans="1:25" x14ac:dyDescent="0.35">
      <c r="A13" s="326"/>
      <c r="B13" s="327"/>
      <c r="C13" s="327"/>
      <c r="D13" s="327"/>
      <c r="E13" s="327"/>
      <c r="F13" s="327"/>
      <c r="G13" s="327"/>
      <c r="H13" s="327"/>
      <c r="I13" s="327"/>
      <c r="J13" s="327"/>
      <c r="K13" s="327"/>
      <c r="L13" s="327"/>
      <c r="M13" s="327"/>
      <c r="N13" s="327"/>
      <c r="O13" s="327"/>
      <c r="P13" s="327"/>
      <c r="Q13" s="328"/>
      <c r="R13" s="12"/>
      <c r="S13" s="12"/>
      <c r="T13" s="62"/>
      <c r="U13" s="12"/>
      <c r="V13" s="12"/>
      <c r="W13" s="12"/>
      <c r="X13" s="12"/>
      <c r="Y13" s="12"/>
    </row>
    <row r="14" spans="1:25" x14ac:dyDescent="0.35">
      <c r="A14" s="326"/>
      <c r="B14" s="327"/>
      <c r="C14" s="327"/>
      <c r="D14" s="327"/>
      <c r="E14" s="327"/>
      <c r="F14" s="327"/>
      <c r="G14" s="327"/>
      <c r="H14" s="327"/>
      <c r="I14" s="327"/>
      <c r="J14" s="327"/>
      <c r="K14" s="327"/>
      <c r="L14" s="327"/>
      <c r="M14" s="327"/>
      <c r="N14" s="327"/>
      <c r="O14" s="327"/>
      <c r="P14" s="327"/>
      <c r="Q14" s="328"/>
      <c r="R14" s="12"/>
      <c r="S14" s="12"/>
      <c r="T14" s="62"/>
      <c r="U14" s="12"/>
      <c r="V14" s="12"/>
      <c r="W14" s="12"/>
      <c r="X14" s="12"/>
      <c r="Y14" s="12"/>
    </row>
    <row r="15" spans="1:25" ht="15" thickBot="1" x14ac:dyDescent="0.4">
      <c r="A15" s="329"/>
      <c r="B15" s="330"/>
      <c r="C15" s="330"/>
      <c r="D15" s="330"/>
      <c r="E15" s="330"/>
      <c r="F15" s="330"/>
      <c r="G15" s="330"/>
      <c r="H15" s="330"/>
      <c r="I15" s="330"/>
      <c r="J15" s="330"/>
      <c r="K15" s="330"/>
      <c r="L15" s="330"/>
      <c r="M15" s="330"/>
      <c r="N15" s="330"/>
      <c r="O15" s="330"/>
      <c r="P15" s="330"/>
      <c r="Q15" s="331"/>
      <c r="R15" s="12"/>
      <c r="S15" s="12"/>
      <c r="T15" s="62"/>
      <c r="U15" s="12"/>
      <c r="V15" s="12"/>
      <c r="W15" s="12"/>
      <c r="X15" s="12"/>
      <c r="Y15" s="12"/>
    </row>
    <row r="20" spans="1:21" ht="23.5" x14ac:dyDescent="0.55000000000000004">
      <c r="A20" s="344" t="s">
        <v>79</v>
      </c>
      <c r="B20" s="344"/>
      <c r="C20" s="344"/>
      <c r="D20" s="344"/>
      <c r="E20" s="36"/>
      <c r="F20" s="36"/>
      <c r="G20" s="36"/>
      <c r="H20" s="36"/>
      <c r="I20" s="36"/>
      <c r="J20" s="36"/>
      <c r="K20" s="36"/>
      <c r="L20" s="36"/>
    </row>
    <row r="21" spans="1:21" s="103" customFormat="1" ht="37.5" customHeight="1" x14ac:dyDescent="0.35">
      <c r="A21" s="104" t="s">
        <v>78</v>
      </c>
      <c r="B21" s="105"/>
      <c r="C21" s="105"/>
      <c r="D21" s="105"/>
      <c r="E21" s="105"/>
      <c r="F21" s="105"/>
      <c r="G21" s="105"/>
      <c r="H21" s="105"/>
      <c r="I21" s="105"/>
      <c r="J21" s="105"/>
      <c r="K21" s="105"/>
      <c r="L21" s="105"/>
      <c r="M21" s="105"/>
      <c r="N21" s="106"/>
      <c r="O21" s="107" t="s">
        <v>74</v>
      </c>
      <c r="P21" s="107" t="s">
        <v>37</v>
      </c>
      <c r="Q21" s="108" t="s">
        <v>75</v>
      </c>
      <c r="R21" s="107" t="s">
        <v>38</v>
      </c>
      <c r="S21" s="108" t="s">
        <v>75</v>
      </c>
      <c r="T21" s="107" t="s">
        <v>39</v>
      </c>
      <c r="U21" s="108" t="s">
        <v>75</v>
      </c>
    </row>
    <row r="22" spans="1:21" x14ac:dyDescent="0.35">
      <c r="A22" s="54" t="s">
        <v>70</v>
      </c>
      <c r="B22" s="55"/>
      <c r="C22" s="23" t="s">
        <v>65</v>
      </c>
      <c r="D22" s="23" t="s">
        <v>64</v>
      </c>
      <c r="E22" s="60" t="s">
        <v>32</v>
      </c>
      <c r="F22" s="54" t="s">
        <v>33</v>
      </c>
      <c r="G22" s="56"/>
      <c r="H22" s="56"/>
      <c r="I22" s="56"/>
      <c r="J22" s="56"/>
      <c r="K22" s="56"/>
      <c r="L22" s="56"/>
      <c r="M22" s="56"/>
      <c r="N22" s="55"/>
      <c r="O22" s="20" t="s">
        <v>34</v>
      </c>
      <c r="P22" s="20" t="s">
        <v>34</v>
      </c>
      <c r="Q22" s="26"/>
      <c r="R22" s="6" t="s">
        <v>34</v>
      </c>
      <c r="S22" s="27"/>
      <c r="T22" s="6" t="s">
        <v>34</v>
      </c>
      <c r="U22" s="27"/>
    </row>
    <row r="23" spans="1:21" s="81" customFormat="1" ht="50" customHeight="1" x14ac:dyDescent="0.35">
      <c r="A23" s="238" t="s">
        <v>187</v>
      </c>
      <c r="B23" s="73"/>
      <c r="C23" s="74" t="s">
        <v>55</v>
      </c>
      <c r="D23" s="72" t="s">
        <v>58</v>
      </c>
      <c r="E23" s="75" t="s">
        <v>1</v>
      </c>
      <c r="F23" s="341" t="s">
        <v>229</v>
      </c>
      <c r="G23" s="342"/>
      <c r="H23" s="342"/>
      <c r="I23" s="342"/>
      <c r="J23" s="342"/>
      <c r="K23" s="342"/>
      <c r="L23" s="342"/>
      <c r="M23" s="342"/>
      <c r="N23" s="343"/>
      <c r="O23" s="76">
        <v>40809</v>
      </c>
      <c r="P23" s="77"/>
      <c r="Q23" s="78"/>
      <c r="R23" s="79"/>
      <c r="S23" s="80"/>
      <c r="T23" s="79"/>
      <c r="U23" s="80"/>
    </row>
    <row r="24" spans="1:21" s="81" customFormat="1" ht="36" customHeight="1" x14ac:dyDescent="0.35">
      <c r="A24" s="72"/>
      <c r="B24" s="73"/>
      <c r="C24" s="74"/>
      <c r="D24" s="72"/>
      <c r="E24" s="75"/>
      <c r="F24" s="335"/>
      <c r="G24" s="336"/>
      <c r="H24" s="336"/>
      <c r="I24" s="336"/>
      <c r="J24" s="336"/>
      <c r="K24" s="336"/>
      <c r="L24" s="336"/>
      <c r="M24" s="336"/>
      <c r="N24" s="337"/>
      <c r="O24" s="76"/>
      <c r="P24" s="77"/>
      <c r="Q24" s="78"/>
      <c r="R24" s="79"/>
      <c r="S24" s="80"/>
      <c r="T24" s="79"/>
      <c r="U24" s="80"/>
    </row>
    <row r="25" spans="1:21" s="1" customFormat="1" x14ac:dyDescent="0.35">
      <c r="L25" s="30" t="s">
        <v>80</v>
      </c>
      <c r="O25" s="30">
        <f>SUM(O23:O24)</f>
        <v>40809</v>
      </c>
      <c r="P25" s="30">
        <f>SUM(P23:P24)</f>
        <v>0</v>
      </c>
      <c r="Q25" s="22"/>
      <c r="R25" s="146">
        <f>SUM(R23:R24)</f>
        <v>0</v>
      </c>
      <c r="S25" s="22"/>
      <c r="T25" s="146">
        <f>SUM(T23:T24)</f>
        <v>0</v>
      </c>
      <c r="U25" s="22"/>
    </row>
    <row r="27" spans="1:21" s="103" customFormat="1" ht="37.5" customHeight="1" x14ac:dyDescent="0.35">
      <c r="A27" s="104" t="s">
        <v>118</v>
      </c>
      <c r="B27" s="105"/>
      <c r="C27" s="105"/>
      <c r="D27" s="105"/>
      <c r="E27" s="105"/>
      <c r="F27" s="105"/>
      <c r="G27" s="105"/>
      <c r="H27" s="105"/>
      <c r="I27" s="105"/>
      <c r="J27" s="105"/>
      <c r="K27" s="105"/>
      <c r="L27" s="105"/>
      <c r="M27" s="105"/>
      <c r="N27" s="106"/>
      <c r="O27" s="107" t="s">
        <v>74</v>
      </c>
      <c r="P27" s="107" t="s">
        <v>37</v>
      </c>
      <c r="Q27" s="108" t="s">
        <v>75</v>
      </c>
      <c r="R27" s="107" t="s">
        <v>38</v>
      </c>
      <c r="S27" s="108" t="s">
        <v>75</v>
      </c>
      <c r="T27" s="107" t="s">
        <v>39</v>
      </c>
      <c r="U27" s="108" t="s">
        <v>75</v>
      </c>
    </row>
    <row r="28" spans="1:21" x14ac:dyDescent="0.35">
      <c r="A28" s="54" t="s">
        <v>70</v>
      </c>
      <c r="B28" s="55"/>
      <c r="C28" s="23" t="s">
        <v>65</v>
      </c>
      <c r="D28" s="23" t="s">
        <v>64</v>
      </c>
      <c r="E28" s="60" t="s">
        <v>32</v>
      </c>
      <c r="F28" s="54" t="s">
        <v>33</v>
      </c>
      <c r="G28" s="56"/>
      <c r="H28" s="56"/>
      <c r="I28" s="56"/>
      <c r="J28" s="56"/>
      <c r="K28" s="56"/>
      <c r="L28" s="56"/>
      <c r="M28" s="56"/>
      <c r="N28" s="55"/>
      <c r="O28" s="20" t="s">
        <v>34</v>
      </c>
      <c r="P28" s="20" t="s">
        <v>34</v>
      </c>
      <c r="Q28" s="26"/>
      <c r="R28" s="6" t="s">
        <v>34</v>
      </c>
      <c r="S28" s="27"/>
      <c r="T28" s="6" t="s">
        <v>34</v>
      </c>
      <c r="U28" s="27"/>
    </row>
    <row r="29" spans="1:21" s="81" customFormat="1" ht="36" customHeight="1" x14ac:dyDescent="0.35">
      <c r="A29" s="238" t="s">
        <v>187</v>
      </c>
      <c r="B29" s="73"/>
      <c r="C29" s="74" t="s">
        <v>55</v>
      </c>
      <c r="D29" s="72" t="s">
        <v>58</v>
      </c>
      <c r="E29" s="83" t="s">
        <v>4</v>
      </c>
      <c r="F29" s="341" t="s">
        <v>230</v>
      </c>
      <c r="G29" s="342"/>
      <c r="H29" s="342"/>
      <c r="I29" s="342"/>
      <c r="J29" s="342"/>
      <c r="K29" s="342"/>
      <c r="L29" s="342"/>
      <c r="M29" s="342"/>
      <c r="N29" s="343"/>
      <c r="O29" s="76">
        <v>17571</v>
      </c>
      <c r="P29" s="77"/>
      <c r="Q29" s="78"/>
      <c r="R29" s="79"/>
      <c r="S29" s="80"/>
      <c r="T29" s="79"/>
      <c r="U29" s="80"/>
    </row>
    <row r="30" spans="1:21" s="81" customFormat="1" ht="36" customHeight="1" x14ac:dyDescent="0.35">
      <c r="A30" s="72"/>
      <c r="B30" s="73"/>
      <c r="C30" s="74"/>
      <c r="D30" s="72"/>
      <c r="E30" s="83"/>
      <c r="F30" s="335"/>
      <c r="G30" s="336"/>
      <c r="H30" s="336"/>
      <c r="I30" s="336"/>
      <c r="J30" s="336"/>
      <c r="K30" s="336"/>
      <c r="L30" s="336"/>
      <c r="M30" s="336"/>
      <c r="N30" s="337"/>
      <c r="O30" s="76"/>
      <c r="P30" s="77"/>
      <c r="Q30" s="78"/>
      <c r="R30" s="79"/>
      <c r="S30" s="80"/>
      <c r="T30" s="79"/>
      <c r="U30" s="80"/>
    </row>
    <row r="31" spans="1:21" s="1" customFormat="1" x14ac:dyDescent="0.35">
      <c r="L31" s="30" t="s">
        <v>81</v>
      </c>
      <c r="N31" s="29"/>
      <c r="O31" s="30">
        <f>SUM(O29:O30)</f>
        <v>17571</v>
      </c>
      <c r="P31" s="30">
        <f>SUM(P29:P30)</f>
        <v>0</v>
      </c>
      <c r="Q31" s="22"/>
      <c r="R31" s="146">
        <f>SUM(R29:R30)</f>
        <v>0</v>
      </c>
      <c r="S31" s="22"/>
      <c r="T31" s="146">
        <f>SUM(T29:T30)</f>
        <v>0</v>
      </c>
      <c r="U31" s="22"/>
    </row>
    <row r="32" spans="1:21" x14ac:dyDescent="0.35">
      <c r="T32" s="149"/>
    </row>
    <row r="33" spans="1:21" s="1" customFormat="1" ht="15" thickBot="1" x14ac:dyDescent="0.4">
      <c r="O33" s="30"/>
      <c r="P33" s="30"/>
      <c r="Q33" s="22"/>
      <c r="R33" s="31"/>
      <c r="S33" s="22"/>
      <c r="T33" s="146"/>
      <c r="U33" s="22"/>
    </row>
    <row r="34" spans="1:21" s="1" customFormat="1" ht="19" thickBot="1" x14ac:dyDescent="0.5">
      <c r="K34" s="332" t="s">
        <v>66</v>
      </c>
      <c r="L34" s="333"/>
      <c r="M34" s="333"/>
      <c r="N34" s="334"/>
      <c r="O34" s="30">
        <f>SUM(O25,O31)</f>
        <v>58380</v>
      </c>
      <c r="P34" s="30">
        <f>SUM(P25,P31)</f>
        <v>0</v>
      </c>
      <c r="Q34" s="30"/>
      <c r="R34" s="30">
        <f>SUM(R25,R31)</f>
        <v>0</v>
      </c>
      <c r="S34" s="30"/>
      <c r="T34" s="146">
        <f>SUM(T25,T31)</f>
        <v>0</v>
      </c>
      <c r="U34" s="22"/>
    </row>
    <row r="35" spans="1:21" ht="23.5" x14ac:dyDescent="0.55000000000000004">
      <c r="A35" s="344" t="s">
        <v>87</v>
      </c>
      <c r="B35" s="344"/>
      <c r="C35" s="344"/>
      <c r="D35" s="344"/>
    </row>
    <row r="36" spans="1:21" s="103" customFormat="1" ht="34.5" customHeight="1" x14ac:dyDescent="0.35">
      <c r="A36" s="109" t="s">
        <v>119</v>
      </c>
      <c r="B36" s="110"/>
      <c r="C36" s="110"/>
      <c r="D36" s="110"/>
      <c r="E36" s="111"/>
      <c r="F36" s="111"/>
      <c r="G36" s="111"/>
      <c r="H36" s="111"/>
      <c r="I36" s="111"/>
      <c r="J36" s="111"/>
      <c r="K36" s="111"/>
      <c r="L36" s="111"/>
      <c r="M36" s="111"/>
      <c r="N36" s="112"/>
      <c r="O36" s="113" t="s">
        <v>74</v>
      </c>
      <c r="P36" s="113" t="s">
        <v>37</v>
      </c>
      <c r="Q36" s="114" t="s">
        <v>75</v>
      </c>
      <c r="R36" s="113" t="s">
        <v>38</v>
      </c>
      <c r="S36" s="114" t="s">
        <v>75</v>
      </c>
      <c r="T36" s="113" t="s">
        <v>39</v>
      </c>
      <c r="U36" s="114" t="s">
        <v>75</v>
      </c>
    </row>
    <row r="37" spans="1:21" x14ac:dyDescent="0.35">
      <c r="A37" s="57" t="s">
        <v>70</v>
      </c>
      <c r="B37" s="58"/>
      <c r="C37" s="23" t="s">
        <v>65</v>
      </c>
      <c r="D37" s="23" t="s">
        <v>64</v>
      </c>
      <c r="E37" s="61" t="s">
        <v>32</v>
      </c>
      <c r="F37" s="28" t="s">
        <v>33</v>
      </c>
      <c r="G37" s="46"/>
      <c r="H37" s="46"/>
      <c r="I37" s="46"/>
      <c r="J37" s="46"/>
      <c r="K37" s="46"/>
      <c r="L37" s="46"/>
      <c r="M37" s="46"/>
      <c r="N37" s="46"/>
      <c r="O37" s="20" t="s">
        <v>34</v>
      </c>
      <c r="P37" s="20" t="s">
        <v>34</v>
      </c>
      <c r="Q37" s="26"/>
      <c r="R37" s="20" t="s">
        <v>34</v>
      </c>
      <c r="S37" s="27"/>
      <c r="T37" s="6" t="s">
        <v>34</v>
      </c>
      <c r="U37" s="27"/>
    </row>
    <row r="38" spans="1:21" s="81" customFormat="1" ht="40.5" customHeight="1" x14ac:dyDescent="0.35">
      <c r="A38" s="72"/>
      <c r="B38" s="73"/>
      <c r="C38" s="74"/>
      <c r="D38" s="72"/>
      <c r="E38" s="75"/>
      <c r="F38" s="341"/>
      <c r="G38" s="342"/>
      <c r="H38" s="342"/>
      <c r="I38" s="342"/>
      <c r="J38" s="342"/>
      <c r="K38" s="342"/>
      <c r="L38" s="342"/>
      <c r="M38" s="342"/>
      <c r="N38" s="343"/>
      <c r="O38" s="77"/>
      <c r="P38" s="77"/>
      <c r="Q38" s="78"/>
      <c r="R38" s="77"/>
      <c r="S38" s="80"/>
      <c r="T38" s="79"/>
      <c r="U38" s="80"/>
    </row>
    <row r="39" spans="1:21" s="81" customFormat="1" ht="40.5" customHeight="1" x14ac:dyDescent="0.35">
      <c r="A39" s="72"/>
      <c r="B39" s="73"/>
      <c r="C39" s="74"/>
      <c r="D39" s="72"/>
      <c r="E39" s="75"/>
      <c r="F39" s="341"/>
      <c r="G39" s="342"/>
      <c r="H39" s="342"/>
      <c r="I39" s="342"/>
      <c r="J39" s="342"/>
      <c r="K39" s="342"/>
      <c r="L39" s="342"/>
      <c r="M39" s="342"/>
      <c r="N39" s="343"/>
      <c r="O39" s="77"/>
      <c r="P39" s="77"/>
      <c r="Q39" s="78"/>
      <c r="R39" s="77"/>
      <c r="S39" s="80"/>
      <c r="T39" s="79"/>
      <c r="U39" s="80"/>
    </row>
    <row r="40" spans="1:21" s="34" customFormat="1" x14ac:dyDescent="0.35">
      <c r="M40" s="34" t="s">
        <v>84</v>
      </c>
      <c r="N40" s="29"/>
      <c r="O40" s="35">
        <f>SUM(O38:O39)</f>
        <v>0</v>
      </c>
      <c r="P40" s="29">
        <f>SUM(P38:P39)</f>
        <v>0</v>
      </c>
      <c r="Q40" s="32"/>
      <c r="R40" s="29">
        <f>SUM(R38:R39)</f>
        <v>0</v>
      </c>
      <c r="S40" s="32"/>
      <c r="T40" s="152">
        <f>SUM(T38:T39)</f>
        <v>0</v>
      </c>
      <c r="U40" s="32"/>
    </row>
    <row r="41" spans="1:21" s="1" customFormat="1" x14ac:dyDescent="0.35">
      <c r="N41" s="33"/>
      <c r="O41" s="33"/>
      <c r="P41" s="33"/>
      <c r="Q41" s="22"/>
      <c r="R41" s="33"/>
      <c r="S41" s="22"/>
      <c r="T41" s="69"/>
      <c r="U41" s="22"/>
    </row>
    <row r="42" spans="1:21" s="121" customFormat="1" ht="34.5" customHeight="1" x14ac:dyDescent="0.35">
      <c r="A42" s="115" t="s">
        <v>82</v>
      </c>
      <c r="B42" s="116"/>
      <c r="C42" s="116"/>
      <c r="D42" s="116"/>
      <c r="E42" s="117"/>
      <c r="F42" s="117"/>
      <c r="G42" s="117"/>
      <c r="H42" s="117"/>
      <c r="I42" s="117"/>
      <c r="J42" s="117"/>
      <c r="K42" s="117"/>
      <c r="L42" s="117"/>
      <c r="M42" s="117"/>
      <c r="N42" s="118"/>
      <c r="O42" s="119" t="s">
        <v>74</v>
      </c>
      <c r="P42" s="119" t="s">
        <v>37</v>
      </c>
      <c r="Q42" s="120" t="s">
        <v>75</v>
      </c>
      <c r="R42" s="119" t="s">
        <v>38</v>
      </c>
      <c r="S42" s="120" t="s">
        <v>75</v>
      </c>
      <c r="T42" s="119" t="s">
        <v>39</v>
      </c>
      <c r="U42" s="120" t="s">
        <v>75</v>
      </c>
    </row>
    <row r="43" spans="1:21" x14ac:dyDescent="0.35">
      <c r="A43" s="57" t="s">
        <v>70</v>
      </c>
      <c r="B43" s="58"/>
      <c r="C43" s="23" t="s">
        <v>65</v>
      </c>
      <c r="D43" s="23" t="s">
        <v>64</v>
      </c>
      <c r="E43" s="61" t="s">
        <v>32</v>
      </c>
      <c r="F43" s="28" t="s">
        <v>33</v>
      </c>
      <c r="G43" s="46"/>
      <c r="H43" s="46"/>
      <c r="I43" s="46"/>
      <c r="J43" s="46"/>
      <c r="K43" s="46"/>
      <c r="L43" s="46"/>
      <c r="M43" s="46"/>
      <c r="N43" s="46"/>
      <c r="O43" s="20" t="s">
        <v>34</v>
      </c>
      <c r="P43" s="20" t="s">
        <v>34</v>
      </c>
      <c r="Q43" s="26"/>
      <c r="R43" s="20" t="s">
        <v>34</v>
      </c>
      <c r="S43" s="27"/>
      <c r="T43" s="6" t="s">
        <v>34</v>
      </c>
      <c r="U43" s="27"/>
    </row>
    <row r="44" spans="1:21" s="81" customFormat="1" ht="37.5" customHeight="1" x14ac:dyDescent="0.35">
      <c r="A44" s="72"/>
      <c r="B44" s="73"/>
      <c r="C44" s="74"/>
      <c r="D44" s="72"/>
      <c r="E44" s="75"/>
      <c r="F44" s="335"/>
      <c r="G44" s="336"/>
      <c r="H44" s="336"/>
      <c r="I44" s="336"/>
      <c r="J44" s="336"/>
      <c r="K44" s="336"/>
      <c r="L44" s="336"/>
      <c r="M44" s="336"/>
      <c r="N44" s="337"/>
      <c r="O44" s="77"/>
      <c r="P44" s="77"/>
      <c r="Q44" s="78"/>
      <c r="R44" s="77"/>
      <c r="S44" s="80"/>
      <c r="T44" s="79"/>
      <c r="U44" s="80"/>
    </row>
    <row r="45" spans="1:21" s="81" customFormat="1" ht="37.5" customHeight="1" x14ac:dyDescent="0.35">
      <c r="A45" s="72"/>
      <c r="B45" s="73"/>
      <c r="C45" s="74"/>
      <c r="D45" s="72"/>
      <c r="E45" s="75"/>
      <c r="F45" s="335"/>
      <c r="G45" s="336"/>
      <c r="H45" s="336"/>
      <c r="I45" s="336"/>
      <c r="J45" s="336"/>
      <c r="K45" s="336"/>
      <c r="L45" s="336"/>
      <c r="M45" s="336"/>
      <c r="N45" s="337"/>
      <c r="O45" s="77"/>
      <c r="P45" s="77"/>
      <c r="Q45" s="78"/>
      <c r="R45" s="77"/>
      <c r="S45" s="80"/>
      <c r="T45" s="79"/>
      <c r="U45" s="80"/>
    </row>
    <row r="46" spans="1:21" s="1" customFormat="1" x14ac:dyDescent="0.35">
      <c r="L46" s="147" t="s">
        <v>85</v>
      </c>
      <c r="M46" s="48"/>
      <c r="N46" s="48"/>
      <c r="O46" s="30">
        <f>SUM(O44:O45)</f>
        <v>0</v>
      </c>
      <c r="P46" s="30">
        <f>SUM(P44:P45)</f>
        <v>0</v>
      </c>
      <c r="Q46" s="30"/>
      <c r="R46" s="30">
        <f>SUM(R44:R45)</f>
        <v>0</v>
      </c>
      <c r="S46" s="30"/>
      <c r="T46" s="146">
        <f>SUM(T44:T45)</f>
        <v>0</v>
      </c>
      <c r="U46" s="30"/>
    </row>
    <row r="48" spans="1:21" s="103" customFormat="1" ht="37.5" customHeight="1" x14ac:dyDescent="0.35">
      <c r="A48" s="122" t="s">
        <v>36</v>
      </c>
      <c r="B48" s="123"/>
      <c r="C48" s="123"/>
      <c r="D48" s="123"/>
      <c r="E48" s="123"/>
      <c r="F48" s="123"/>
      <c r="G48" s="123"/>
      <c r="H48" s="123"/>
      <c r="I48" s="123"/>
      <c r="J48" s="123"/>
      <c r="K48" s="123"/>
      <c r="L48" s="123"/>
      <c r="M48" s="123"/>
      <c r="N48" s="124"/>
      <c r="O48" s="125" t="s">
        <v>74</v>
      </c>
      <c r="P48" s="125" t="s">
        <v>37</v>
      </c>
      <c r="Q48" s="126" t="s">
        <v>75</v>
      </c>
      <c r="R48" s="125" t="s">
        <v>38</v>
      </c>
      <c r="S48" s="126" t="s">
        <v>75</v>
      </c>
      <c r="T48" s="125" t="s">
        <v>39</v>
      </c>
      <c r="U48" s="126" t="s">
        <v>75</v>
      </c>
    </row>
    <row r="49" spans="1:21" x14ac:dyDescent="0.35">
      <c r="A49" s="57" t="s">
        <v>70</v>
      </c>
      <c r="B49" s="58"/>
      <c r="C49" s="23" t="s">
        <v>65</v>
      </c>
      <c r="D49" s="23" t="s">
        <v>64</v>
      </c>
      <c r="E49" s="61" t="s">
        <v>32</v>
      </c>
      <c r="F49" s="46" t="s">
        <v>33</v>
      </c>
      <c r="G49" s="46"/>
      <c r="H49" s="46"/>
      <c r="I49" s="46"/>
      <c r="J49" s="46"/>
      <c r="K49" s="46"/>
      <c r="L49" s="46"/>
      <c r="M49" s="46"/>
      <c r="N49" s="46"/>
      <c r="O49" s="20" t="s">
        <v>34</v>
      </c>
      <c r="P49" s="28" t="s">
        <v>34</v>
      </c>
      <c r="Q49" s="26"/>
      <c r="R49" s="28" t="s">
        <v>34</v>
      </c>
      <c r="S49" s="27"/>
      <c r="T49" s="70" t="s">
        <v>34</v>
      </c>
      <c r="U49" s="27"/>
    </row>
    <row r="50" spans="1:21" s="81" customFormat="1" ht="36" customHeight="1" x14ac:dyDescent="0.35">
      <c r="A50" s="72"/>
      <c r="B50" s="73"/>
      <c r="C50" s="74"/>
      <c r="D50" s="74"/>
      <c r="E50" s="75"/>
      <c r="F50" s="335"/>
      <c r="G50" s="336"/>
      <c r="H50" s="336"/>
      <c r="I50" s="336"/>
      <c r="J50" s="336"/>
      <c r="K50" s="336"/>
      <c r="L50" s="336"/>
      <c r="M50" s="336"/>
      <c r="N50" s="337"/>
      <c r="O50" s="77"/>
      <c r="P50" s="76"/>
      <c r="Q50" s="78"/>
      <c r="R50" s="76"/>
      <c r="S50" s="80"/>
      <c r="T50" s="84"/>
      <c r="U50" s="80"/>
    </row>
    <row r="51" spans="1:21" s="81" customFormat="1" ht="36" customHeight="1" x14ac:dyDescent="0.35">
      <c r="A51" s="72"/>
      <c r="B51" s="73"/>
      <c r="C51" s="74"/>
      <c r="D51" s="74"/>
      <c r="E51" s="75"/>
      <c r="F51" s="335"/>
      <c r="G51" s="336"/>
      <c r="H51" s="336"/>
      <c r="I51" s="336"/>
      <c r="J51" s="336"/>
      <c r="K51" s="336"/>
      <c r="L51" s="336"/>
      <c r="M51" s="336"/>
      <c r="N51" s="337"/>
      <c r="O51" s="77"/>
      <c r="P51" s="76"/>
      <c r="Q51" s="78"/>
      <c r="R51" s="76"/>
      <c r="S51" s="80"/>
      <c r="T51" s="84"/>
      <c r="U51" s="80"/>
    </row>
    <row r="52" spans="1:21" s="1" customFormat="1" x14ac:dyDescent="0.35">
      <c r="L52" s="147" t="s">
        <v>67</v>
      </c>
      <c r="M52" s="48"/>
      <c r="N52" s="48"/>
      <c r="O52" s="30">
        <f>SUM(O50:O51)</f>
        <v>0</v>
      </c>
      <c r="P52" s="30">
        <f>SUM(P50:P51)</f>
        <v>0</v>
      </c>
      <c r="Q52" s="32"/>
      <c r="R52" s="30">
        <f>SUM(R50:R51)</f>
        <v>0</v>
      </c>
      <c r="S52" s="32"/>
      <c r="T52" s="146">
        <f>SUM(T50:T51)</f>
        <v>0</v>
      </c>
      <c r="U52" s="26"/>
    </row>
    <row r="54" spans="1:21" s="103" customFormat="1" ht="37.5" customHeight="1" x14ac:dyDescent="0.35">
      <c r="A54" s="127" t="s">
        <v>83</v>
      </c>
      <c r="B54" s="128"/>
      <c r="C54" s="128"/>
      <c r="D54" s="153" t="s">
        <v>147</v>
      </c>
      <c r="E54" s="128"/>
      <c r="F54" s="128"/>
      <c r="G54" s="128"/>
      <c r="H54" s="128"/>
      <c r="I54" s="128"/>
      <c r="J54" s="128"/>
      <c r="K54" s="128"/>
      <c r="L54" s="128"/>
      <c r="M54" s="128"/>
      <c r="N54" s="129"/>
      <c r="O54" s="130" t="s">
        <v>74</v>
      </c>
      <c r="P54" s="130" t="s">
        <v>37</v>
      </c>
      <c r="Q54" s="131" t="s">
        <v>75</v>
      </c>
      <c r="R54" s="130" t="s">
        <v>38</v>
      </c>
      <c r="S54" s="131" t="s">
        <v>75</v>
      </c>
      <c r="T54" s="130" t="s">
        <v>39</v>
      </c>
      <c r="U54" s="131" t="s">
        <v>75</v>
      </c>
    </row>
    <row r="55" spans="1:21" x14ac:dyDescent="0.35">
      <c r="A55" s="57" t="s">
        <v>70</v>
      </c>
      <c r="B55" s="58"/>
      <c r="C55" s="23" t="s">
        <v>65</v>
      </c>
      <c r="D55" s="23" t="s">
        <v>64</v>
      </c>
      <c r="E55" s="61" t="s">
        <v>32</v>
      </c>
      <c r="F55" s="46" t="s">
        <v>33</v>
      </c>
      <c r="G55" s="46"/>
      <c r="H55" s="46"/>
      <c r="I55" s="46"/>
      <c r="J55" s="46"/>
      <c r="K55" s="46"/>
      <c r="L55" s="46"/>
      <c r="M55" s="46"/>
      <c r="N55" s="46"/>
      <c r="O55" s="20" t="s">
        <v>34</v>
      </c>
      <c r="P55" s="20" t="s">
        <v>34</v>
      </c>
      <c r="Q55" s="26"/>
      <c r="R55" s="20" t="s">
        <v>34</v>
      </c>
      <c r="S55" s="27"/>
      <c r="T55" s="6" t="s">
        <v>34</v>
      </c>
      <c r="U55" s="27"/>
    </row>
    <row r="56" spans="1:21" s="81" customFormat="1" ht="33.75" customHeight="1" x14ac:dyDescent="0.35">
      <c r="A56" s="72"/>
      <c r="B56" s="73"/>
      <c r="C56" s="74"/>
      <c r="D56" s="74"/>
      <c r="E56" s="83"/>
      <c r="F56" s="341"/>
      <c r="G56" s="342"/>
      <c r="H56" s="342"/>
      <c r="I56" s="342"/>
      <c r="J56" s="342"/>
      <c r="K56" s="342"/>
      <c r="L56" s="342"/>
      <c r="M56" s="342"/>
      <c r="N56" s="343"/>
      <c r="O56" s="77"/>
      <c r="P56" s="77"/>
      <c r="Q56" s="78"/>
      <c r="R56" s="77"/>
      <c r="S56" s="80"/>
      <c r="T56" s="79"/>
      <c r="U56" s="80"/>
    </row>
    <row r="57" spans="1:21" s="81" customFormat="1" ht="33.75" customHeight="1" x14ac:dyDescent="0.35">
      <c r="A57" s="72"/>
      <c r="B57" s="73"/>
      <c r="C57" s="74"/>
      <c r="D57" s="74"/>
      <c r="E57" s="83"/>
      <c r="F57" s="341"/>
      <c r="G57" s="342"/>
      <c r="H57" s="342"/>
      <c r="I57" s="342"/>
      <c r="J57" s="342"/>
      <c r="K57" s="342"/>
      <c r="L57" s="342"/>
      <c r="M57" s="342"/>
      <c r="N57" s="343"/>
      <c r="O57" s="77"/>
      <c r="P57" s="77"/>
      <c r="Q57" s="78"/>
      <c r="R57" s="77"/>
      <c r="S57" s="80"/>
      <c r="T57" s="79"/>
      <c r="U57" s="80"/>
    </row>
    <row r="58" spans="1:21" s="81" customFormat="1" ht="33.75" customHeight="1" x14ac:dyDescent="0.35">
      <c r="A58" s="72"/>
      <c r="B58" s="73"/>
      <c r="C58" s="74"/>
      <c r="D58" s="74"/>
      <c r="E58" s="83"/>
      <c r="F58" s="335"/>
      <c r="G58" s="336"/>
      <c r="H58" s="336"/>
      <c r="I58" s="336"/>
      <c r="J58" s="336"/>
      <c r="K58" s="336"/>
      <c r="L58" s="336"/>
      <c r="M58" s="336"/>
      <c r="N58" s="337"/>
      <c r="O58" s="77"/>
      <c r="P58" s="77"/>
      <c r="Q58" s="78"/>
      <c r="R58" s="77"/>
      <c r="S58" s="80"/>
      <c r="T58" s="79"/>
      <c r="U58" s="80"/>
    </row>
    <row r="59" spans="1:21" s="81" customFormat="1" ht="33.75" customHeight="1" x14ac:dyDescent="0.35">
      <c r="A59" s="72"/>
      <c r="B59" s="73"/>
      <c r="C59" s="74"/>
      <c r="D59" s="74"/>
      <c r="E59" s="83"/>
      <c r="F59" s="335"/>
      <c r="G59" s="336"/>
      <c r="H59" s="336"/>
      <c r="I59" s="336"/>
      <c r="J59" s="336"/>
      <c r="K59" s="336"/>
      <c r="L59" s="336"/>
      <c r="M59" s="336"/>
      <c r="N59" s="337"/>
      <c r="O59" s="77"/>
      <c r="P59" s="77"/>
      <c r="Q59" s="78"/>
      <c r="R59" s="77"/>
      <c r="S59" s="80"/>
      <c r="T59" s="79"/>
      <c r="U59" s="80"/>
    </row>
    <row r="60" spans="1:21" s="1" customFormat="1" x14ac:dyDescent="0.35">
      <c r="M60" s="48" t="s">
        <v>68</v>
      </c>
      <c r="N60" s="48"/>
      <c r="O60" s="30">
        <f>SUM(O56:O59)</f>
        <v>0</v>
      </c>
      <c r="P60" s="30">
        <f>SUM(P56:P59)</f>
        <v>0</v>
      </c>
      <c r="Q60" s="22"/>
      <c r="R60" s="30">
        <f>SUM(R56:R59)</f>
        <v>0</v>
      </c>
      <c r="S60" s="22"/>
      <c r="T60" s="146">
        <f>SUM(T56:T59)</f>
        <v>0</v>
      </c>
      <c r="U60" s="22"/>
    </row>
    <row r="62" spans="1:21" s="103" customFormat="1" ht="37.5" customHeight="1" x14ac:dyDescent="0.35">
      <c r="A62" s="132" t="s">
        <v>120</v>
      </c>
      <c r="B62" s="133"/>
      <c r="C62" s="133"/>
      <c r="D62" s="133"/>
      <c r="E62" s="133"/>
      <c r="F62" s="133"/>
      <c r="G62" s="133"/>
      <c r="H62" s="133"/>
      <c r="I62" s="133"/>
      <c r="J62" s="133"/>
      <c r="K62" s="133"/>
      <c r="L62" s="133"/>
      <c r="M62" s="133"/>
      <c r="N62" s="134"/>
      <c r="O62" s="135" t="s">
        <v>74</v>
      </c>
      <c r="P62" s="135" t="s">
        <v>37</v>
      </c>
      <c r="Q62" s="136" t="s">
        <v>75</v>
      </c>
      <c r="R62" s="135" t="s">
        <v>38</v>
      </c>
      <c r="S62" s="136" t="s">
        <v>75</v>
      </c>
      <c r="T62" s="135" t="s">
        <v>39</v>
      </c>
      <c r="U62" s="136" t="s">
        <v>75</v>
      </c>
    </row>
    <row r="63" spans="1:21" x14ac:dyDescent="0.35">
      <c r="A63" s="57" t="s">
        <v>70</v>
      </c>
      <c r="B63" s="58"/>
      <c r="C63" s="23" t="s">
        <v>65</v>
      </c>
      <c r="D63" s="23" t="s">
        <v>64</v>
      </c>
      <c r="E63" s="61" t="s">
        <v>32</v>
      </c>
      <c r="F63" s="46" t="s">
        <v>33</v>
      </c>
      <c r="G63" s="46"/>
      <c r="H63" s="46"/>
      <c r="I63" s="46"/>
      <c r="J63" s="46"/>
      <c r="K63" s="46"/>
      <c r="L63" s="46"/>
      <c r="M63" s="46"/>
      <c r="N63" s="46"/>
      <c r="O63" s="20" t="s">
        <v>34</v>
      </c>
      <c r="P63" s="20" t="s">
        <v>34</v>
      </c>
      <c r="Q63" s="26"/>
      <c r="R63" s="20" t="s">
        <v>34</v>
      </c>
      <c r="S63" s="27"/>
      <c r="T63" s="6" t="s">
        <v>34</v>
      </c>
      <c r="U63" s="27"/>
    </row>
    <row r="64" spans="1:21" s="81" customFormat="1" ht="35.25" customHeight="1" x14ac:dyDescent="0.35">
      <c r="A64" s="72"/>
      <c r="B64" s="73"/>
      <c r="C64" s="74"/>
      <c r="D64" s="74"/>
      <c r="E64" s="75"/>
      <c r="F64" s="338"/>
      <c r="G64" s="339"/>
      <c r="H64" s="339"/>
      <c r="I64" s="339"/>
      <c r="J64" s="339"/>
      <c r="K64" s="339"/>
      <c r="L64" s="339"/>
      <c r="M64" s="339"/>
      <c r="N64" s="340"/>
      <c r="O64" s="77"/>
      <c r="P64" s="77"/>
      <c r="Q64" s="78"/>
      <c r="R64" s="77"/>
      <c r="S64" s="80"/>
      <c r="T64" s="79"/>
      <c r="U64" s="80"/>
    </row>
    <row r="65" spans="1:21" s="81" customFormat="1" ht="35.25" customHeight="1" x14ac:dyDescent="0.35">
      <c r="A65" s="72"/>
      <c r="B65" s="73"/>
      <c r="C65" s="74"/>
      <c r="D65" s="74"/>
      <c r="E65" s="75"/>
      <c r="F65" s="338"/>
      <c r="G65" s="339"/>
      <c r="H65" s="339"/>
      <c r="I65" s="339"/>
      <c r="J65" s="339"/>
      <c r="K65" s="339"/>
      <c r="L65" s="339"/>
      <c r="M65" s="339"/>
      <c r="N65" s="340"/>
      <c r="O65" s="77"/>
      <c r="P65" s="77"/>
      <c r="Q65" s="78"/>
      <c r="R65" s="77"/>
      <c r="S65" s="80"/>
      <c r="T65" s="79"/>
      <c r="U65" s="80"/>
    </row>
    <row r="66" spans="1:21" s="1" customFormat="1" x14ac:dyDescent="0.35">
      <c r="L66" s="147" t="s">
        <v>86</v>
      </c>
      <c r="M66" s="48"/>
      <c r="N66" s="48"/>
      <c r="O66" s="30">
        <f>SUM(O64:O65)</f>
        <v>0</v>
      </c>
      <c r="P66" s="30">
        <f>SUM(P64:P65)</f>
        <v>0</v>
      </c>
      <c r="Q66" s="30"/>
      <c r="R66" s="30">
        <f>SUM(R64:R65)</f>
        <v>0</v>
      </c>
      <c r="S66" s="30"/>
      <c r="T66" s="146">
        <f>SUM(T64:T65)</f>
        <v>0</v>
      </c>
      <c r="U66" s="30"/>
    </row>
    <row r="67" spans="1:21" s="1" customFormat="1" x14ac:dyDescent="0.35">
      <c r="N67" s="33"/>
      <c r="O67" s="30"/>
      <c r="P67" s="30"/>
      <c r="Q67" s="22"/>
      <c r="R67" s="30"/>
      <c r="S67" s="22"/>
      <c r="T67" s="31"/>
      <c r="U67" s="22"/>
    </row>
    <row r="68" spans="1:21" s="1" customFormat="1" x14ac:dyDescent="0.35">
      <c r="L68" s="1" t="s">
        <v>121</v>
      </c>
      <c r="N68" s="33"/>
      <c r="O68" s="30">
        <f>SUM(O60,O52,O66,O46,O40)</f>
        <v>0</v>
      </c>
      <c r="P68" s="30">
        <f>SUM(P60,P52,P66,P46,P40)</f>
        <v>0</v>
      </c>
      <c r="Q68" s="30"/>
      <c r="R68" s="30">
        <f>SUM(R60,R52,R66,R46,R40)</f>
        <v>0</v>
      </c>
      <c r="S68" s="30"/>
      <c r="T68" s="30">
        <f>SUM(T60,T52,T66,T46,T40)</f>
        <v>0</v>
      </c>
      <c r="U68" s="22"/>
    </row>
    <row r="69" spans="1:21" s="1" customFormat="1" ht="15" thickBot="1" x14ac:dyDescent="0.4">
      <c r="N69" s="33"/>
      <c r="O69" s="30"/>
      <c r="P69" s="30"/>
      <c r="Q69" s="22"/>
      <c r="R69" s="30"/>
      <c r="S69" s="22"/>
      <c r="T69" s="31"/>
      <c r="U69" s="22"/>
    </row>
    <row r="70" spans="1:21" s="1" customFormat="1" ht="21.5" thickBot="1" x14ac:dyDescent="0.55000000000000004">
      <c r="E70" s="317" t="s">
        <v>89</v>
      </c>
      <c r="F70" s="318"/>
      <c r="G70" s="318"/>
      <c r="H70" s="318"/>
      <c r="I70" s="318"/>
      <c r="J70" s="318"/>
      <c r="K70" s="318"/>
      <c r="L70" s="318"/>
      <c r="M70" s="318"/>
      <c r="N70" s="319"/>
      <c r="O70" s="40">
        <f>SUM(O60,O52,O66,O46,O40,O34)</f>
        <v>58380</v>
      </c>
      <c r="P70" s="40">
        <f>SUM(P60,P52,P66,P46,P40,P34)</f>
        <v>0</v>
      </c>
      <c r="Q70" s="30"/>
      <c r="R70" s="40">
        <f>SUM(R60,R52,R66,R46,R40,R34)</f>
        <v>0</v>
      </c>
      <c r="S70" s="30"/>
      <c r="T70" s="148">
        <f>SUM(T60,T52,T66,T46,T40,T34)</f>
        <v>0</v>
      </c>
      <c r="U70" s="30"/>
    </row>
    <row r="71" spans="1:21" s="37" customFormat="1" ht="15.75" customHeight="1" x14ac:dyDescent="0.5">
      <c r="G71" s="38"/>
      <c r="H71" s="38"/>
      <c r="I71" s="38"/>
      <c r="J71" s="38"/>
      <c r="K71" s="38"/>
      <c r="L71" s="38"/>
      <c r="M71" s="38"/>
      <c r="N71" s="38"/>
      <c r="O71" s="39"/>
      <c r="P71" s="39"/>
      <c r="Q71" s="39"/>
      <c r="R71" s="39"/>
      <c r="S71" s="39"/>
      <c r="T71" s="71"/>
      <c r="U71" s="39"/>
    </row>
    <row r="73" spans="1:21" s="103" customFormat="1" ht="37.5" customHeight="1" x14ac:dyDescent="0.35">
      <c r="A73" s="137" t="s">
        <v>35</v>
      </c>
      <c r="B73" s="138"/>
      <c r="C73" s="138"/>
      <c r="D73" s="139"/>
      <c r="E73" s="140"/>
      <c r="F73" s="140"/>
      <c r="G73" s="140"/>
      <c r="H73" s="140"/>
      <c r="I73" s="140"/>
      <c r="J73" s="140"/>
      <c r="K73" s="140"/>
      <c r="L73" s="140"/>
      <c r="M73" s="140"/>
      <c r="N73" s="141"/>
      <c r="O73" s="142" t="s">
        <v>74</v>
      </c>
      <c r="P73" s="142" t="s">
        <v>37</v>
      </c>
      <c r="Q73" s="143" t="s">
        <v>75</v>
      </c>
      <c r="R73" s="142" t="s">
        <v>38</v>
      </c>
      <c r="S73" s="143" t="s">
        <v>75</v>
      </c>
      <c r="T73" s="142" t="s">
        <v>39</v>
      </c>
      <c r="U73" s="143" t="s">
        <v>75</v>
      </c>
    </row>
    <row r="74" spans="1:21" x14ac:dyDescent="0.35">
      <c r="A74" s="57" t="s">
        <v>70</v>
      </c>
      <c r="B74" s="58"/>
      <c r="C74" s="23" t="s">
        <v>65</v>
      </c>
      <c r="D74" s="23" t="s">
        <v>64</v>
      </c>
      <c r="E74" s="61" t="s">
        <v>32</v>
      </c>
      <c r="F74" s="46" t="s">
        <v>33</v>
      </c>
      <c r="G74" s="46"/>
      <c r="H74" s="46"/>
      <c r="I74" s="46"/>
      <c r="J74" s="46"/>
      <c r="K74" s="46"/>
      <c r="L74" s="46"/>
      <c r="M74" s="46"/>
      <c r="N74" s="46"/>
      <c r="O74" s="20" t="s">
        <v>34</v>
      </c>
      <c r="P74" s="20" t="s">
        <v>34</v>
      </c>
      <c r="Q74" s="26"/>
      <c r="R74" s="20" t="s">
        <v>34</v>
      </c>
      <c r="S74" s="27"/>
      <c r="T74" s="6" t="s">
        <v>34</v>
      </c>
      <c r="U74" s="27"/>
    </row>
    <row r="75" spans="1:21" s="81" customFormat="1" ht="37.5" customHeight="1" x14ac:dyDescent="0.35">
      <c r="A75" s="72"/>
      <c r="B75" s="73"/>
      <c r="C75" s="74"/>
      <c r="D75" s="74"/>
      <c r="E75" s="83" t="s">
        <v>60</v>
      </c>
      <c r="F75" s="335"/>
      <c r="G75" s="336"/>
      <c r="H75" s="336"/>
      <c r="I75" s="336"/>
      <c r="J75" s="336"/>
      <c r="K75" s="336"/>
      <c r="L75" s="336"/>
      <c r="M75" s="336"/>
      <c r="N75" s="337"/>
      <c r="O75" s="77"/>
      <c r="P75" s="77"/>
      <c r="Q75" s="78"/>
      <c r="R75" s="77"/>
      <c r="S75" s="80"/>
      <c r="T75" s="79"/>
      <c r="U75" s="80"/>
    </row>
    <row r="76" spans="1:21" s="81" customFormat="1" ht="37.5" customHeight="1" x14ac:dyDescent="0.35">
      <c r="A76" s="72"/>
      <c r="B76" s="73"/>
      <c r="C76" s="74"/>
      <c r="D76" s="74"/>
      <c r="E76" s="83" t="s">
        <v>60</v>
      </c>
      <c r="F76" s="335"/>
      <c r="G76" s="336"/>
      <c r="H76" s="336"/>
      <c r="I76" s="336"/>
      <c r="J76" s="336"/>
      <c r="K76" s="336"/>
      <c r="L76" s="336"/>
      <c r="M76" s="336"/>
      <c r="N76" s="337"/>
      <c r="O76" s="77"/>
      <c r="P76" s="77"/>
      <c r="Q76" s="78"/>
      <c r="R76" s="77"/>
      <c r="S76" s="85"/>
      <c r="T76" s="79"/>
      <c r="U76" s="85"/>
    </row>
    <row r="77" spans="1:21" s="1" customFormat="1" ht="15.5" x14ac:dyDescent="0.35">
      <c r="M77" s="47"/>
      <c r="N77" s="47" t="s">
        <v>69</v>
      </c>
      <c r="O77" s="30">
        <f>SUM(O75:O76)</f>
        <v>0</v>
      </c>
      <c r="P77" s="30">
        <f>SUM(P75:P76)</f>
        <v>0</v>
      </c>
      <c r="Q77" s="22"/>
      <c r="R77" s="30">
        <f>SUM(R75:R76)</f>
        <v>0</v>
      </c>
      <c r="S77" s="22"/>
      <c r="T77" s="146">
        <f>SUM(T75:T76)</f>
        <v>0</v>
      </c>
      <c r="U77" s="22"/>
    </row>
    <row r="78" spans="1:21" x14ac:dyDescent="0.35">
      <c r="T78" s="149"/>
    </row>
    <row r="79" spans="1:21" x14ac:dyDescent="0.35">
      <c r="T79" s="149"/>
    </row>
    <row r="80" spans="1:21" ht="15" thickBot="1" x14ac:dyDescent="0.4">
      <c r="T80" s="149"/>
    </row>
    <row r="81" spans="5:21" s="1" customFormat="1" ht="21.5" thickBot="1" x14ac:dyDescent="0.55000000000000004">
      <c r="G81" s="64"/>
      <c r="H81" s="317" t="s">
        <v>88</v>
      </c>
      <c r="I81" s="318"/>
      <c r="J81" s="318"/>
      <c r="K81" s="318"/>
      <c r="L81" s="318"/>
      <c r="M81" s="318"/>
      <c r="N81" s="319"/>
      <c r="O81" s="86">
        <f>(O70*0.05)</f>
        <v>2919</v>
      </c>
      <c r="P81" s="86">
        <v>0</v>
      </c>
      <c r="Q81" s="86"/>
      <c r="R81" s="86">
        <v>0</v>
      </c>
      <c r="S81" s="86"/>
      <c r="T81" s="150">
        <v>0</v>
      </c>
      <c r="U81" s="30"/>
    </row>
    <row r="82" spans="5:21" x14ac:dyDescent="0.35">
      <c r="T82" s="149"/>
    </row>
    <row r="83" spans="5:21" ht="15" thickBot="1" x14ac:dyDescent="0.4">
      <c r="T83" s="149"/>
    </row>
    <row r="84" spans="5:21" s="41" customFormat="1" ht="24" thickBot="1" x14ac:dyDescent="0.6">
      <c r="E84" s="320" t="s">
        <v>90</v>
      </c>
      <c r="F84" s="321"/>
      <c r="G84" s="321"/>
      <c r="H84" s="321"/>
      <c r="I84" s="321"/>
      <c r="J84" s="321"/>
      <c r="K84" s="321"/>
      <c r="L84" s="321"/>
      <c r="M84" s="321"/>
      <c r="N84" s="322"/>
      <c r="O84" s="43">
        <f>SUM(O81,O77,O70)</f>
        <v>61299</v>
      </c>
      <c r="P84" s="43">
        <f>SUM(P81,P77,P70)</f>
        <v>0</v>
      </c>
      <c r="Q84" s="43"/>
      <c r="R84" s="43">
        <f>SUM(R81,R77,R70)</f>
        <v>0</v>
      </c>
      <c r="S84" s="43"/>
      <c r="T84" s="151">
        <f>SUM(T81,T77,T70)</f>
        <v>0</v>
      </c>
      <c r="U84" s="42"/>
    </row>
  </sheetData>
  <customSheetViews>
    <customSheetView guid="{08C97B7F-67EE-4463-AA3D-5024C5CFCC42}" topLeftCell="A22">
      <selection activeCell="X58" sqref="X58"/>
      <pageMargins left="0.7" right="0.7" top="0.75" bottom="0.75" header="0.3" footer="0.3"/>
      <pageSetup orientation="portrait" r:id="rId1"/>
    </customSheetView>
  </customSheetViews>
  <mergeCells count="26">
    <mergeCell ref="D1:E1"/>
    <mergeCell ref="F23:N23"/>
    <mergeCell ref="F24:N24"/>
    <mergeCell ref="F29:N29"/>
    <mergeCell ref="F30:N30"/>
    <mergeCell ref="A35:D35"/>
    <mergeCell ref="F38:N38"/>
    <mergeCell ref="F39:N39"/>
    <mergeCell ref="F50:N50"/>
    <mergeCell ref="F51:N51"/>
    <mergeCell ref="H81:N81"/>
    <mergeCell ref="E84:N84"/>
    <mergeCell ref="A11:Q15"/>
    <mergeCell ref="K34:N34"/>
    <mergeCell ref="F44:N44"/>
    <mergeCell ref="F58:N58"/>
    <mergeCell ref="F75:N75"/>
    <mergeCell ref="F76:N76"/>
    <mergeCell ref="E70:N70"/>
    <mergeCell ref="F59:N59"/>
    <mergeCell ref="F64:N64"/>
    <mergeCell ref="F65:N65"/>
    <mergeCell ref="F56:N56"/>
    <mergeCell ref="F45:N45"/>
    <mergeCell ref="F57:N57"/>
    <mergeCell ref="A20:D20"/>
  </mergeCells>
  <dataValidations count="10">
    <dataValidation type="list" allowBlank="1" showInputMessage="1" showErrorMessage="1" sqref="C64:D65 C75:D76 C38:D39 C29:D30 C23:D24 C44:D45 C50:D51 C56:D59" xr:uid="{00000000-0002-0000-0200-000000000000}">
      <formula1>Quarter1</formula1>
    </dataValidation>
    <dataValidation type="list" allowBlank="1" showInputMessage="1" showErrorMessage="1" sqref="E75:E76" xr:uid="{00000000-0002-0000-0200-000001000000}">
      <formula1>Salaries</formula1>
    </dataValidation>
    <dataValidation type="list" allowBlank="1" showInputMessage="1" showErrorMessage="1" sqref="H8" xr:uid="{00000000-0002-0000-0200-000002000000}">
      <formula1>YesNo</formula1>
    </dataValidation>
    <dataValidation type="list" allowBlank="1" showInputMessage="1" showErrorMessage="1" sqref="E64:E65" xr:uid="{00000000-0002-0000-0200-000003000000}">
      <formula1>Other</formula1>
    </dataValidation>
    <dataValidation type="list" allowBlank="1" showInputMessage="1" showErrorMessage="1" error="Please Select from the Drop Down Menu" sqref="E38:E39" xr:uid="{00000000-0002-0000-0200-000004000000}">
      <formula1>ContractedServices</formula1>
    </dataValidation>
    <dataValidation allowBlank="1" showInputMessage="1" showErrorMessage="1" error="Please select from the drop down menu" sqref="E29:E30" xr:uid="{00000000-0002-0000-0200-000005000000}"/>
    <dataValidation type="list" allowBlank="1" showInputMessage="1" showErrorMessage="1" error="Please select from the drop down menu" sqref="E23:E24" xr:uid="{00000000-0002-0000-0200-000006000000}">
      <formula1>Salary</formula1>
    </dataValidation>
    <dataValidation type="list" allowBlank="1" showInputMessage="1" showErrorMessage="1" error="Please Select from the Drop Down Menu" sqref="E44:E45" xr:uid="{00000000-0002-0000-0200-000007000000}">
      <formula1>Supplies</formula1>
    </dataValidation>
    <dataValidation type="list" allowBlank="1" showInputMessage="1" showErrorMessage="1" error="Please Select from the Drop Down Menu" sqref="E50:E51" xr:uid="{00000000-0002-0000-0200-000008000000}">
      <formula1>Telephone</formula1>
    </dataValidation>
    <dataValidation allowBlank="1" showInputMessage="1" showErrorMessage="1" error="Please Select from the Drop Down Menu" sqref="E56:E59" xr:uid="{00000000-0002-0000-0200-000009000000}"/>
  </dataValidation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52"/>
  <sheetViews>
    <sheetView workbookViewId="0">
      <selection activeCell="L33" sqref="L33"/>
    </sheetView>
  </sheetViews>
  <sheetFormatPr defaultRowHeight="14.5" x14ac:dyDescent="0.35"/>
  <cols>
    <col min="1" max="1" width="3" bestFit="1" customWidth="1"/>
    <col min="2" max="2" width="28.81640625" customWidth="1"/>
    <col min="3" max="3" width="16.54296875" customWidth="1"/>
    <col min="4" max="4" width="6.7265625" customWidth="1"/>
    <col min="5" max="5" width="3" bestFit="1" customWidth="1"/>
    <col min="6" max="6" width="28.1796875" customWidth="1"/>
    <col min="7" max="7" width="16.81640625" customWidth="1"/>
    <col min="8" max="8" width="6.81640625" customWidth="1"/>
    <col min="9" max="9" width="3" bestFit="1" customWidth="1"/>
    <col min="10" max="10" width="27.453125" bestFit="1" customWidth="1"/>
    <col min="11" max="11" width="16.81640625" customWidth="1"/>
    <col min="12" max="12" width="6.54296875" customWidth="1"/>
    <col min="13" max="13" width="3" bestFit="1" customWidth="1"/>
    <col min="14" max="14" width="27.453125" bestFit="1" customWidth="1"/>
    <col min="15" max="15" width="16.54296875" customWidth="1"/>
    <col min="16" max="16" width="6.7265625" customWidth="1"/>
    <col min="18" max="18" width="3" bestFit="1" customWidth="1"/>
    <col min="19" max="19" width="27.453125" bestFit="1" customWidth="1"/>
    <col min="22" max="22" width="27.453125" bestFit="1" customWidth="1"/>
  </cols>
  <sheetData>
    <row r="1" spans="1:15" ht="18.5" x14ac:dyDescent="0.45">
      <c r="A1" s="347" t="s">
        <v>41</v>
      </c>
      <c r="B1" s="347"/>
      <c r="C1" s="347"/>
      <c r="E1" s="347" t="s">
        <v>37</v>
      </c>
      <c r="F1" s="347"/>
      <c r="G1" s="347"/>
      <c r="I1" s="347" t="s">
        <v>38</v>
      </c>
      <c r="J1" s="347"/>
      <c r="K1" s="347"/>
      <c r="M1" s="347" t="s">
        <v>39</v>
      </c>
      <c r="N1" s="347"/>
      <c r="O1" s="347"/>
    </row>
    <row r="2" spans="1:15" x14ac:dyDescent="0.35">
      <c r="A2" s="281" t="s">
        <v>2</v>
      </c>
      <c r="B2" s="281"/>
      <c r="C2" s="1" t="s">
        <v>0</v>
      </c>
      <c r="E2" s="281" t="s">
        <v>2</v>
      </c>
      <c r="F2" s="281"/>
      <c r="G2" s="1" t="s">
        <v>0</v>
      </c>
      <c r="I2" s="281" t="s">
        <v>2</v>
      </c>
      <c r="J2" s="281"/>
      <c r="K2" s="1" t="s">
        <v>0</v>
      </c>
      <c r="M2" s="281" t="s">
        <v>2</v>
      </c>
      <c r="N2" s="281"/>
      <c r="O2" s="1" t="s">
        <v>0</v>
      </c>
    </row>
    <row r="3" spans="1:15" x14ac:dyDescent="0.35">
      <c r="A3" s="348" t="s">
        <v>5</v>
      </c>
      <c r="B3" s="349"/>
      <c r="C3" s="65"/>
      <c r="E3" s="348" t="s">
        <v>5</v>
      </c>
      <c r="F3" s="349"/>
      <c r="G3" s="65"/>
      <c r="I3" s="348" t="s">
        <v>5</v>
      </c>
      <c r="J3" s="349"/>
      <c r="K3" s="65"/>
      <c r="M3" s="348" t="s">
        <v>5</v>
      </c>
      <c r="N3" s="349"/>
      <c r="O3" s="65"/>
    </row>
    <row r="4" spans="1:15" x14ac:dyDescent="0.35">
      <c r="A4" s="4">
        <v>1</v>
      </c>
      <c r="B4" s="5" t="s">
        <v>1</v>
      </c>
      <c r="C4" s="65">
        <f>SUMIF('Budget Detail &amp; Amendments'!E23:E24, B4, 'Budget Detail &amp; Amendments'!O23:O24)</f>
        <v>40809</v>
      </c>
      <c r="E4" s="4">
        <v>1</v>
      </c>
      <c r="F4" s="5" t="s">
        <v>1</v>
      </c>
      <c r="G4" s="65">
        <f>SUMIF('Budget Detail &amp; Amendments'!E23:E24, 'Budget Roll-Up'!F4, 'Budget Detail &amp; Amendments'!P23:P24)</f>
        <v>0</v>
      </c>
      <c r="I4" s="4">
        <v>1</v>
      </c>
      <c r="J4" s="5" t="s">
        <v>1</v>
      </c>
      <c r="K4" s="65">
        <f>SUMIF('Budget Detail &amp; Amendments'!E23:E24, 'Budget Roll-Up'!J4, 'Budget Detail &amp; Amendments'!R23:R24)</f>
        <v>0</v>
      </c>
      <c r="M4" s="4">
        <v>1</v>
      </c>
      <c r="N4" s="5" t="s">
        <v>1</v>
      </c>
      <c r="O4" s="65">
        <f>SUMIF('Budget Detail &amp; Amendments'!E23:E24, 'Budget Roll-Up'!N4, 'Budget Detail &amp; Amendments'!T23:T24)</f>
        <v>0</v>
      </c>
    </row>
    <row r="5" spans="1:15" x14ac:dyDescent="0.35">
      <c r="A5" s="4">
        <v>2</v>
      </c>
      <c r="B5" s="5" t="s">
        <v>3</v>
      </c>
      <c r="C5" s="65">
        <f>SUMIF('Budget Detail &amp; Amendments'!E23:E24, B5, 'Budget Detail &amp; Amendments'!O23:O24)</f>
        <v>0</v>
      </c>
      <c r="E5" s="4">
        <v>2</v>
      </c>
      <c r="F5" s="5" t="s">
        <v>3</v>
      </c>
      <c r="G5" s="65">
        <f>SUMIF('Budget Detail &amp; Amendments'!E23:E24, 'Budget Roll-Up'!F5, 'Budget Detail &amp; Amendments'!P23:P24)</f>
        <v>0</v>
      </c>
      <c r="I5" s="4">
        <v>2</v>
      </c>
      <c r="J5" s="5" t="s">
        <v>3</v>
      </c>
      <c r="K5" s="65">
        <f>SUMIF('Budget Detail &amp; Amendments'!E23:E24, 'Budget Roll-Up'!J5, 'Budget Detail &amp; Amendments'!R23:R24)</f>
        <v>0</v>
      </c>
      <c r="M5" s="4">
        <v>2</v>
      </c>
      <c r="N5" s="5" t="s">
        <v>3</v>
      </c>
      <c r="O5" s="65">
        <f>SUMIF('Budget Detail &amp; Amendments'!E23:E24, 'Budget Roll-Up'!N5, 'Budget Detail &amp; Amendments'!T23:T24)</f>
        <v>0</v>
      </c>
    </row>
    <row r="6" spans="1:15" x14ac:dyDescent="0.35">
      <c r="A6" s="4">
        <v>3</v>
      </c>
      <c r="B6" s="5" t="s">
        <v>4</v>
      </c>
      <c r="C6" s="65">
        <f>'Budget Detail &amp; Amendments'!O31</f>
        <v>17571</v>
      </c>
      <c r="E6" s="4">
        <v>3</v>
      </c>
      <c r="F6" s="5" t="s">
        <v>4</v>
      </c>
      <c r="G6" s="65">
        <f>'Budget Detail &amp; Amendments'!P31</f>
        <v>0</v>
      </c>
      <c r="I6" s="4">
        <v>3</v>
      </c>
      <c r="J6" s="5" t="s">
        <v>4</v>
      </c>
      <c r="K6" s="65">
        <f>'Budget Detail &amp; Amendments'!R31</f>
        <v>0</v>
      </c>
      <c r="M6" s="4">
        <v>3</v>
      </c>
      <c r="N6" s="5" t="s">
        <v>4</v>
      </c>
      <c r="O6" s="65">
        <f>'Budget Detail &amp; Amendments'!T31</f>
        <v>0</v>
      </c>
    </row>
    <row r="7" spans="1:15" x14ac:dyDescent="0.35">
      <c r="A7" s="6">
        <v>4</v>
      </c>
      <c r="B7" s="7" t="s">
        <v>6</v>
      </c>
      <c r="C7" s="66">
        <f>SUM(C4:C6)</f>
        <v>58380</v>
      </c>
      <c r="E7" s="6">
        <v>4</v>
      </c>
      <c r="F7" s="7" t="s">
        <v>6</v>
      </c>
      <c r="G7" s="66">
        <f>SUM(G4:G6)</f>
        <v>0</v>
      </c>
      <c r="I7" s="6">
        <v>4</v>
      </c>
      <c r="J7" s="7" t="s">
        <v>6</v>
      </c>
      <c r="K7" s="66">
        <f>SUM(K4:K6)</f>
        <v>0</v>
      </c>
      <c r="M7" s="6">
        <v>4</v>
      </c>
      <c r="N7" s="7" t="s">
        <v>6</v>
      </c>
      <c r="O7" s="66">
        <f>SUM(O4:O6)</f>
        <v>0</v>
      </c>
    </row>
    <row r="8" spans="1:15" x14ac:dyDescent="0.35">
      <c r="G8" s="67"/>
      <c r="K8" s="67"/>
      <c r="O8" s="67"/>
    </row>
    <row r="9" spans="1:15" x14ac:dyDescent="0.35">
      <c r="A9" s="281" t="s">
        <v>7</v>
      </c>
      <c r="B9" s="281"/>
      <c r="E9" s="281" t="s">
        <v>7</v>
      </c>
      <c r="F9" s="281"/>
      <c r="G9" s="67"/>
      <c r="I9" s="281" t="s">
        <v>7</v>
      </c>
      <c r="J9" s="281"/>
      <c r="K9" s="67"/>
      <c r="M9" s="281" t="s">
        <v>7</v>
      </c>
      <c r="N9" s="281"/>
      <c r="O9" s="67"/>
    </row>
    <row r="10" spans="1:15" x14ac:dyDescent="0.35">
      <c r="A10" s="4">
        <v>5</v>
      </c>
      <c r="B10" s="5" t="s">
        <v>8</v>
      </c>
      <c r="C10" s="65">
        <f>SUMIF('Budget Detail &amp; Amendments'!E38:E39, B10, 'Budget Detail &amp; Amendments'!O38:O39)</f>
        <v>0</v>
      </c>
      <c r="E10" s="4">
        <v>5</v>
      </c>
      <c r="F10" s="5" t="s">
        <v>8</v>
      </c>
      <c r="G10" s="65">
        <f>SUMIF('Budget Detail &amp; Amendments'!E38:E39, 'Budget Roll-Up'!F10, 'Budget Detail &amp; Amendments'!P38:P39)</f>
        <v>0</v>
      </c>
      <c r="I10" s="4">
        <v>5</v>
      </c>
      <c r="J10" s="5" t="s">
        <v>8</v>
      </c>
      <c r="K10" s="65">
        <f>SUMIF('Budget Detail &amp; Amendments'!E38:E39, 'Budget Roll-Up'!J10, 'Budget Detail &amp; Amendments'!R38:R39)</f>
        <v>0</v>
      </c>
      <c r="M10" s="4">
        <v>5</v>
      </c>
      <c r="N10" s="5" t="s">
        <v>8</v>
      </c>
      <c r="O10" s="65">
        <f>SUMIF('Budget Detail &amp; Amendments'!E38:E39, 'Budget Roll-Up'!N10, 'Budget Detail &amp; Amendments'!T38:T39)</f>
        <v>0</v>
      </c>
    </row>
    <row r="11" spans="1:15" x14ac:dyDescent="0.35">
      <c r="A11" s="4">
        <v>6</v>
      </c>
      <c r="B11" s="5" t="s">
        <v>9</v>
      </c>
      <c r="C11" s="65"/>
      <c r="E11" s="4">
        <v>6</v>
      </c>
      <c r="F11" s="5" t="s">
        <v>9</v>
      </c>
      <c r="G11" s="65"/>
      <c r="I11" s="4">
        <v>6</v>
      </c>
      <c r="J11" s="5" t="s">
        <v>9</v>
      </c>
      <c r="K11" s="65"/>
      <c r="M11" s="4">
        <v>6</v>
      </c>
      <c r="N11" s="5" t="s">
        <v>9</v>
      </c>
      <c r="O11" s="65"/>
    </row>
    <row r="12" spans="1:15" x14ac:dyDescent="0.35">
      <c r="A12" s="4">
        <v>7</v>
      </c>
      <c r="B12" s="5" t="s">
        <v>10</v>
      </c>
      <c r="C12" s="65">
        <f>SUMIF('Budget Detail &amp; Amendments'!E38:E39, 'Budget Roll-Up'!B12, 'Budget Detail &amp; Amendments'!O38:O39)</f>
        <v>0</v>
      </c>
      <c r="E12" s="4">
        <v>7</v>
      </c>
      <c r="F12" s="5" t="s">
        <v>10</v>
      </c>
      <c r="G12" s="65">
        <f>SUMIF('Budget Detail &amp; Amendments'!E38:E39, 'Budget Roll-Up'!F12, 'Budget Detail &amp; Amendments'!P38:P39)</f>
        <v>0</v>
      </c>
      <c r="I12" s="4">
        <v>7</v>
      </c>
      <c r="J12" s="5" t="s">
        <v>10</v>
      </c>
      <c r="K12" s="65">
        <f>SUMIF('Budget Detail &amp; Amendments'!E38:E39, 'Budget Roll-Up'!J12, 'Budget Detail &amp; Amendments'!R38:R39)</f>
        <v>0</v>
      </c>
      <c r="M12" s="4">
        <v>7</v>
      </c>
      <c r="N12" s="5" t="s">
        <v>10</v>
      </c>
      <c r="O12" s="65">
        <f>SUMIF('Budget Detail &amp; Amendments'!E38:E39, 'Budget Roll-Up'!N12, 'Budget Detail &amp; Amendments'!T38:T39)</f>
        <v>0</v>
      </c>
    </row>
    <row r="13" spans="1:15" x14ac:dyDescent="0.35">
      <c r="A13" s="4">
        <v>8</v>
      </c>
      <c r="B13" s="5" t="s">
        <v>13</v>
      </c>
      <c r="C13" s="65">
        <f>SUMIF('Budget Detail &amp; Amendments'!E44:E45, 'Budget Roll-Up'!B13, 'Budget Detail &amp; Amendments'!O44:O45)</f>
        <v>0</v>
      </c>
      <c r="E13" s="4">
        <v>8</v>
      </c>
      <c r="F13" s="5" t="s">
        <v>13</v>
      </c>
      <c r="G13" s="65">
        <f>SUMIF('Budget Detail &amp; Amendments'!E44:E45, 'Budget Roll-Up'!F13, 'Budget Detail &amp; Amendments'!P44:P45)</f>
        <v>0</v>
      </c>
      <c r="I13" s="4">
        <v>8</v>
      </c>
      <c r="J13" s="5" t="s">
        <v>13</v>
      </c>
      <c r="K13" s="65">
        <f>SUMIF('Budget Detail &amp; Amendments'!E44:E45, 'Budget Roll-Up'!J13, 'Budget Detail &amp; Amendments'!R44:R45)</f>
        <v>0</v>
      </c>
      <c r="M13" s="4">
        <v>8</v>
      </c>
      <c r="N13" s="5" t="s">
        <v>13</v>
      </c>
      <c r="O13" s="65">
        <f>SUMIF('Budget Detail &amp; Amendments'!E44:E45, 'Budget Roll-Up'!N13, 'Budget Detail &amp; Amendments'!T44:T45)</f>
        <v>0</v>
      </c>
    </row>
    <row r="14" spans="1:15" x14ac:dyDescent="0.35">
      <c r="A14" s="4">
        <v>9</v>
      </c>
      <c r="B14" s="5" t="s">
        <v>11</v>
      </c>
      <c r="C14" s="65">
        <f>SUMIF('Budget Detail &amp; Amendments'!E44:E45, 'Budget Roll-Up'!B14, 'Budget Detail &amp; Amendments'!O44:O45)</f>
        <v>0</v>
      </c>
      <c r="E14" s="4">
        <v>9</v>
      </c>
      <c r="F14" s="5" t="s">
        <v>11</v>
      </c>
      <c r="G14" s="65">
        <f>SUMIF('Budget Detail &amp; Amendments'!E44:E45, 'Budget Roll-Up'!F14, 'Budget Detail &amp; Amendments'!P44:P45)</f>
        <v>0</v>
      </c>
      <c r="I14" s="4">
        <v>9</v>
      </c>
      <c r="J14" s="5" t="s">
        <v>11</v>
      </c>
      <c r="K14" s="65">
        <f>SUMIF('Budget Detail &amp; Amendments'!E44:E45, 'Budget Roll-Up'!J14, 'Budget Detail &amp; Amendments'!R44:R45)</f>
        <v>0</v>
      </c>
      <c r="M14" s="4">
        <v>9</v>
      </c>
      <c r="N14" s="5" t="s">
        <v>11</v>
      </c>
      <c r="O14" s="65">
        <f>SUMIF('Budget Detail &amp; Amendments'!E44:E45, 'Budget Roll-Up'!N14, 'Budget Detail &amp; Amendments'!T44:T45)</f>
        <v>0</v>
      </c>
    </row>
    <row r="15" spans="1:15" x14ac:dyDescent="0.35">
      <c r="A15" s="4">
        <v>10</v>
      </c>
      <c r="B15" s="5" t="s">
        <v>12</v>
      </c>
      <c r="C15" s="65">
        <f>SUMIF('Budget Detail &amp; Amendments'!E50:E51, 'Budget Roll-Up'!B15, 'Budget Detail &amp; Amendments'!O50:O51)</f>
        <v>0</v>
      </c>
      <c r="E15" s="4">
        <v>10</v>
      </c>
      <c r="F15" s="5" t="s">
        <v>12</v>
      </c>
      <c r="G15" s="65">
        <f>SUMIF('Budget Detail &amp; Amendments'!E50:E51, 'Budget Roll-Up'!F15, 'Budget Detail &amp; Amendments'!P50:P51)</f>
        <v>0</v>
      </c>
      <c r="I15" s="4">
        <v>10</v>
      </c>
      <c r="J15" s="5" t="s">
        <v>12</v>
      </c>
      <c r="K15" s="65">
        <f>SUMIF('Budget Detail &amp; Amendments'!E50:E51, 'Budget Roll-Up'!J15, 'Budget Detail &amp; Amendments'!R50:R51)</f>
        <v>0</v>
      </c>
      <c r="M15" s="4">
        <v>10</v>
      </c>
      <c r="N15" s="5" t="s">
        <v>12</v>
      </c>
      <c r="O15" s="65">
        <f>SUMIF('Budget Detail &amp; Amendments'!E50:E51, 'Budget Roll-Up'!N15, 'Budget Detail &amp; Amendments'!T50:T51)</f>
        <v>0</v>
      </c>
    </row>
    <row r="16" spans="1:15" x14ac:dyDescent="0.35">
      <c r="A16" s="4">
        <v>11</v>
      </c>
      <c r="B16" s="5" t="s">
        <v>14</v>
      </c>
      <c r="C16" s="65">
        <f>SUMIF('Budget Detail &amp; Amendments'!E50:E51, 'Budget Roll-Up'!B16, 'Budget Detail &amp; Amendments'!O50:O51)</f>
        <v>0</v>
      </c>
      <c r="E16" s="4">
        <v>11</v>
      </c>
      <c r="F16" s="5" t="s">
        <v>14</v>
      </c>
      <c r="G16" s="65">
        <f>SUMIF('Budget Detail &amp; Amendments'!E50:E51, 'Budget Roll-Up'!F16, 'Budget Detail &amp; Amendments'!P50:P51)</f>
        <v>0</v>
      </c>
      <c r="I16" s="4">
        <v>11</v>
      </c>
      <c r="J16" s="5" t="s">
        <v>14</v>
      </c>
      <c r="K16" s="65">
        <f>SUMIF('Budget Detail &amp; Amendments'!E50:E51, 'Budget Roll-Up'!J16, 'Budget Detail &amp; Amendments'!R50:R51)</f>
        <v>0</v>
      </c>
      <c r="M16" s="4">
        <v>11</v>
      </c>
      <c r="N16" s="5" t="s">
        <v>14</v>
      </c>
      <c r="O16" s="65">
        <f>SUMIF('Budget Detail &amp; Amendments'!E50:E51, 'Budget Roll-Up'!N16, 'Budget Detail &amp; Amendments'!T50:T51)</f>
        <v>0</v>
      </c>
    </row>
    <row r="17" spans="1:15" x14ac:dyDescent="0.35">
      <c r="A17" s="4">
        <v>12</v>
      </c>
      <c r="B17" s="8" t="s">
        <v>15</v>
      </c>
      <c r="C17" s="65">
        <f>'Budget Detail &amp; Amendments'!O60</f>
        <v>0</v>
      </c>
      <c r="E17" s="4">
        <v>12</v>
      </c>
      <c r="F17" s="8" t="s">
        <v>15</v>
      </c>
      <c r="G17" s="65">
        <f>SUM('Budget Detail &amp; Amendments'!P60)</f>
        <v>0</v>
      </c>
      <c r="I17" s="4">
        <v>12</v>
      </c>
      <c r="J17" s="8" t="s">
        <v>15</v>
      </c>
      <c r="K17" s="65">
        <f>SUM('Budget Detail &amp; Amendments'!R60)</f>
        <v>0</v>
      </c>
      <c r="M17" s="4">
        <v>12</v>
      </c>
      <c r="N17" s="8" t="s">
        <v>15</v>
      </c>
      <c r="O17" s="65">
        <f>SUM('Budget Detail &amp; Amendments'!T60)</f>
        <v>0</v>
      </c>
    </row>
    <row r="18" spans="1:15" x14ac:dyDescent="0.35">
      <c r="A18" s="4">
        <v>13</v>
      </c>
      <c r="B18" s="8" t="s">
        <v>16</v>
      </c>
      <c r="C18" s="65"/>
      <c r="E18" s="4">
        <v>13</v>
      </c>
      <c r="F18" s="8" t="s">
        <v>16</v>
      </c>
      <c r="G18" s="65"/>
      <c r="I18" s="4">
        <v>13</v>
      </c>
      <c r="J18" s="8" t="s">
        <v>16</v>
      </c>
      <c r="K18" s="65"/>
      <c r="M18" s="4">
        <v>13</v>
      </c>
      <c r="N18" s="8" t="s">
        <v>16</v>
      </c>
      <c r="O18" s="65"/>
    </row>
    <row r="19" spans="1:15" x14ac:dyDescent="0.35">
      <c r="A19" s="4">
        <v>14</v>
      </c>
      <c r="B19" s="8" t="s">
        <v>17</v>
      </c>
      <c r="C19" s="65"/>
      <c r="E19" s="4">
        <v>14</v>
      </c>
      <c r="F19" s="8" t="s">
        <v>17</v>
      </c>
      <c r="G19" s="65"/>
      <c r="I19" s="4">
        <v>14</v>
      </c>
      <c r="J19" s="8" t="s">
        <v>17</v>
      </c>
      <c r="K19" s="65"/>
      <c r="M19" s="4">
        <v>14</v>
      </c>
      <c r="N19" s="8" t="s">
        <v>17</v>
      </c>
      <c r="O19" s="65"/>
    </row>
    <row r="20" spans="1:15" x14ac:dyDescent="0.35">
      <c r="A20" s="4">
        <v>15</v>
      </c>
      <c r="B20" s="8" t="s">
        <v>18</v>
      </c>
      <c r="C20" s="65"/>
      <c r="E20" s="4">
        <v>15</v>
      </c>
      <c r="F20" s="8" t="s">
        <v>18</v>
      </c>
      <c r="G20" s="65"/>
      <c r="I20" s="4">
        <v>15</v>
      </c>
      <c r="J20" s="8" t="s">
        <v>18</v>
      </c>
      <c r="K20" s="65"/>
      <c r="M20" s="4">
        <v>15</v>
      </c>
      <c r="N20" s="8" t="s">
        <v>18</v>
      </c>
      <c r="O20" s="65"/>
    </row>
    <row r="21" spans="1:15" x14ac:dyDescent="0.35">
      <c r="A21" s="4">
        <v>16</v>
      </c>
      <c r="B21" s="8" t="s">
        <v>19</v>
      </c>
      <c r="C21" s="65">
        <f>SUMIF('Budget Detail &amp; Amendments'!E64:E65, 'Budget Roll-Up'!B21, 'Budget Detail &amp; Amendments'!O64:O65)</f>
        <v>0</v>
      </c>
      <c r="E21" s="4">
        <v>16</v>
      </c>
      <c r="F21" s="8" t="s">
        <v>19</v>
      </c>
      <c r="G21" s="65">
        <f>SUMIF('Budget Detail &amp; Amendments'!E64:E65, 'Budget Roll-Up'!F21, 'Budget Detail &amp; Amendments'!P64:P65)</f>
        <v>0</v>
      </c>
      <c r="I21" s="4">
        <v>16</v>
      </c>
      <c r="J21" s="8" t="s">
        <v>19</v>
      </c>
      <c r="K21" s="65">
        <f>SUMIF('Budget Detail &amp; Amendments'!E64:E65, 'Budget Roll-Up'!J21, 'Budget Detail &amp; Amendments'!R64:R65)</f>
        <v>0</v>
      </c>
      <c r="M21" s="4">
        <v>16</v>
      </c>
      <c r="N21" s="8" t="s">
        <v>19</v>
      </c>
      <c r="O21" s="65">
        <f>SUMIF('Budget Detail &amp; Amendments'!E64:E65, 'Budget Roll-Up'!N21, 'Budget Detail &amp; Amendments'!T64:T65)</f>
        <v>0</v>
      </c>
    </row>
    <row r="22" spans="1:15" x14ac:dyDescent="0.35">
      <c r="A22" s="4">
        <v>17</v>
      </c>
      <c r="B22" s="8" t="s">
        <v>20</v>
      </c>
      <c r="C22" s="65">
        <f>SUMIF('Budget Detail &amp; Amendments'!E64:E65, 'Budget Roll-Up'!B22, 'Budget Detail &amp; Amendments'!O64:O65)</f>
        <v>0</v>
      </c>
      <c r="E22" s="4">
        <v>17</v>
      </c>
      <c r="F22" s="8" t="s">
        <v>20</v>
      </c>
      <c r="G22" s="65">
        <f>SUMIF('Budget Detail &amp; Amendments'!E64:E65, 'Budget Roll-Up'!F22, 'Budget Detail &amp; Amendments'!P64:P65)</f>
        <v>0</v>
      </c>
      <c r="I22" s="4">
        <v>17</v>
      </c>
      <c r="J22" s="8" t="s">
        <v>20</v>
      </c>
      <c r="K22" s="65">
        <f>SUMIF('Budget Detail &amp; Amendments'!E64:E65, 'Budget Roll-Up'!J22, 'Budget Detail &amp; Amendments'!R64:R65)</f>
        <v>0</v>
      </c>
      <c r="M22" s="4">
        <v>17</v>
      </c>
      <c r="N22" s="8" t="s">
        <v>20</v>
      </c>
      <c r="O22" s="65">
        <f>SUMIF('Budget Detail &amp; Amendments'!E64:E65, 'Budget Roll-Up'!N22, 'Budget Detail &amp; Amendments'!T64:T65)</f>
        <v>0</v>
      </c>
    </row>
    <row r="23" spans="1:15" x14ac:dyDescent="0.35">
      <c r="A23" s="4">
        <v>18</v>
      </c>
      <c r="B23" s="8" t="s">
        <v>21</v>
      </c>
      <c r="C23" s="65">
        <f>SUMIF('Budget Detail &amp; Amendments'!E64:E65, 'Budget Roll-Up'!B23, 'Budget Detail &amp; Amendments'!O64:O65)</f>
        <v>0</v>
      </c>
      <c r="E23" s="4">
        <v>18</v>
      </c>
      <c r="F23" s="8" t="s">
        <v>21</v>
      </c>
      <c r="G23" s="65">
        <f>SUMIF('Budget Detail &amp; Amendments'!E64:E65, 'Budget Roll-Up'!F23, 'Budget Detail &amp; Amendments'!P64:P65)</f>
        <v>0</v>
      </c>
      <c r="I23" s="4">
        <v>18</v>
      </c>
      <c r="J23" s="8" t="s">
        <v>21</v>
      </c>
      <c r="K23" s="65">
        <f>SUMIF('Budget Detail &amp; Amendments'!E64:E65, 'Budget Roll-Up'!J23, 'Budget Detail &amp; Amendments'!R64:R65)</f>
        <v>0</v>
      </c>
      <c r="M23" s="4">
        <v>18</v>
      </c>
      <c r="N23" s="8" t="s">
        <v>21</v>
      </c>
      <c r="O23" s="65">
        <f>SUMIF('Budget Detail &amp; Amendments'!E64:E65, 'Budget Roll-Up'!N23, 'Budget Detail &amp; Amendments'!T64:T65)</f>
        <v>0</v>
      </c>
    </row>
    <row r="24" spans="1:15" x14ac:dyDescent="0.35">
      <c r="A24" s="6">
        <v>19</v>
      </c>
      <c r="B24" s="7" t="s">
        <v>22</v>
      </c>
      <c r="C24" s="65">
        <f>SUM(C10:C23)</f>
        <v>0</v>
      </c>
      <c r="E24" s="6">
        <v>19</v>
      </c>
      <c r="F24" s="7" t="s">
        <v>22</v>
      </c>
      <c r="G24" s="65">
        <f>SUM(G10:G23)</f>
        <v>0</v>
      </c>
      <c r="I24" s="6">
        <v>19</v>
      </c>
      <c r="J24" s="7" t="s">
        <v>22</v>
      </c>
      <c r="K24" s="65">
        <f>SUM(K10:K23)</f>
        <v>0</v>
      </c>
      <c r="M24" s="6">
        <v>19</v>
      </c>
      <c r="N24" s="7" t="s">
        <v>22</v>
      </c>
      <c r="O24" s="65">
        <f>SUM(O10:O23)</f>
        <v>0</v>
      </c>
    </row>
    <row r="25" spans="1:15" x14ac:dyDescent="0.35">
      <c r="C25" s="67"/>
      <c r="G25" s="67"/>
      <c r="K25" s="67"/>
      <c r="O25" s="67"/>
    </row>
    <row r="26" spans="1:15" x14ac:dyDescent="0.35">
      <c r="A26" s="9">
        <v>20</v>
      </c>
      <c r="B26" s="7" t="s">
        <v>23</v>
      </c>
      <c r="C26" s="65">
        <f>'Budget Detail &amp; Amendments'!O81</f>
        <v>2919</v>
      </c>
      <c r="E26" s="9">
        <v>20</v>
      </c>
      <c r="F26" s="7" t="s">
        <v>23</v>
      </c>
      <c r="G26" s="65">
        <f>'Budget Detail &amp; Amendments'!P81</f>
        <v>0</v>
      </c>
      <c r="I26" s="9">
        <v>20</v>
      </c>
      <c r="J26" s="7" t="s">
        <v>23</v>
      </c>
      <c r="K26" s="65">
        <f>SUM('Budget Detail &amp; Amendments'!R81)</f>
        <v>0</v>
      </c>
      <c r="M26" s="9">
        <v>20</v>
      </c>
      <c r="N26" s="7" t="s">
        <v>23</v>
      </c>
      <c r="O26" s="65">
        <f>SUM('Budget Detail &amp; Amendments'!T81)</f>
        <v>0</v>
      </c>
    </row>
    <row r="27" spans="1:15" x14ac:dyDescent="0.35">
      <c r="A27" s="1"/>
      <c r="B27" s="1"/>
      <c r="C27" s="67"/>
      <c r="E27" s="1"/>
      <c r="F27" s="1"/>
      <c r="G27" s="67"/>
      <c r="I27" s="1"/>
      <c r="J27" s="1"/>
      <c r="K27" s="67"/>
      <c r="M27" s="1"/>
      <c r="N27" s="1"/>
      <c r="O27" s="67"/>
    </row>
    <row r="28" spans="1:15" x14ac:dyDescent="0.35">
      <c r="A28" s="6">
        <v>21</v>
      </c>
      <c r="B28" s="7" t="s">
        <v>24</v>
      </c>
      <c r="C28" s="65">
        <f>'Budget Detail &amp; Amendments'!O77</f>
        <v>0</v>
      </c>
      <c r="E28" s="6">
        <v>21</v>
      </c>
      <c r="F28" s="7" t="s">
        <v>24</v>
      </c>
      <c r="G28" s="65">
        <f>SUM('Budget Detail &amp; Amendments'!P77)</f>
        <v>0</v>
      </c>
      <c r="I28" s="6">
        <v>21</v>
      </c>
      <c r="J28" s="7" t="s">
        <v>24</v>
      </c>
      <c r="K28" s="65">
        <f>SUM('Budget Detail &amp; Amendments'!R77)</f>
        <v>0</v>
      </c>
      <c r="M28" s="6">
        <v>21</v>
      </c>
      <c r="N28" s="7" t="s">
        <v>24</v>
      </c>
      <c r="O28" s="65">
        <f>SUM('Budget Detail &amp; Amendments'!T77)</f>
        <v>0</v>
      </c>
    </row>
    <row r="29" spans="1:15" x14ac:dyDescent="0.35">
      <c r="A29" s="2"/>
      <c r="B29" s="1"/>
      <c r="C29" s="67"/>
      <c r="E29" s="2"/>
      <c r="F29" s="1"/>
      <c r="G29" s="67"/>
      <c r="I29" s="2"/>
      <c r="J29" s="1"/>
      <c r="K29" s="67"/>
      <c r="M29" s="2"/>
      <c r="N29" s="1"/>
      <c r="O29" s="67"/>
    </row>
    <row r="30" spans="1:15" x14ac:dyDescent="0.35">
      <c r="A30" s="6">
        <v>22</v>
      </c>
      <c r="B30" s="7" t="s">
        <v>25</v>
      </c>
      <c r="C30" s="65">
        <f>SUM(C7,C24,C26,C28)</f>
        <v>61299</v>
      </c>
      <c r="E30" s="6">
        <v>22</v>
      </c>
      <c r="F30" s="7" t="s">
        <v>25</v>
      </c>
      <c r="G30" s="65">
        <f>SUM(G7,G24,G26,G28)</f>
        <v>0</v>
      </c>
      <c r="I30" s="6">
        <v>22</v>
      </c>
      <c r="J30" s="7" t="s">
        <v>25</v>
      </c>
      <c r="K30" s="65">
        <f>SUM(K7,K24,K26,K28)</f>
        <v>0</v>
      </c>
      <c r="M30" s="6">
        <v>22</v>
      </c>
      <c r="N30" s="7" t="s">
        <v>25</v>
      </c>
      <c r="O30" s="65">
        <f>SUM(O7,O24,O26,O28)</f>
        <v>0</v>
      </c>
    </row>
    <row r="33" spans="1:7" ht="15" thickBot="1" x14ac:dyDescent="0.4"/>
    <row r="34" spans="1:7" ht="15" customHeight="1" thickBot="1" x14ac:dyDescent="0.4">
      <c r="A34" s="350" t="s">
        <v>71</v>
      </c>
      <c r="B34" s="351"/>
      <c r="C34" s="351"/>
      <c r="D34" s="351"/>
      <c r="E34" s="351"/>
      <c r="F34" s="351"/>
      <c r="G34" s="352"/>
    </row>
    <row r="35" spans="1:7" x14ac:dyDescent="0.35">
      <c r="A35" s="24"/>
      <c r="B35" s="13"/>
      <c r="C35" s="24"/>
      <c r="D35" s="24"/>
      <c r="E35" s="24"/>
      <c r="F35" s="24"/>
    </row>
    <row r="52" ht="15" customHeight="1" x14ac:dyDescent="0.35"/>
  </sheetData>
  <sheetProtection algorithmName="SHA-512" hashValue="4O8TFfC37Y6L+qlUYdexmqR7wcHfYacIbo6y5gUbV5AstauCF4BmmkW5p7rJf4K9Y4Uwt+55RhVdqPIHI0syYg==" saltValue="KKaljmJGfHJaOixRxx2J0g=="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26"/>
  <sheetViews>
    <sheetView workbookViewId="0">
      <selection activeCell="A2" sqref="A2:Y26"/>
    </sheetView>
  </sheetViews>
  <sheetFormatPr defaultRowHeight="14.5" x14ac:dyDescent="0.35"/>
  <sheetData>
    <row r="2" spans="1:25" ht="15.75" customHeight="1" x14ac:dyDescent="0.35">
      <c r="A2" s="353" t="s">
        <v>122</v>
      </c>
      <c r="B2" s="353"/>
      <c r="C2" s="353"/>
      <c r="D2" s="353"/>
      <c r="E2" s="353"/>
      <c r="F2" s="353"/>
      <c r="G2" s="353"/>
      <c r="H2" s="353"/>
      <c r="I2" s="353"/>
      <c r="J2" s="353"/>
      <c r="K2" s="353"/>
      <c r="L2" s="353"/>
      <c r="M2" s="353"/>
      <c r="N2" s="353"/>
      <c r="O2" s="353"/>
      <c r="P2" s="353"/>
      <c r="Q2" s="353"/>
      <c r="R2" s="353"/>
      <c r="S2" s="353"/>
      <c r="T2" s="353"/>
      <c r="U2" s="353"/>
      <c r="V2" s="353"/>
      <c r="W2" s="353"/>
      <c r="X2" s="353"/>
      <c r="Y2" s="353"/>
    </row>
    <row r="3" spans="1:25" ht="15" customHeight="1" x14ac:dyDescent="0.35">
      <c r="A3" s="353"/>
      <c r="B3" s="353"/>
      <c r="C3" s="353"/>
      <c r="D3" s="353"/>
      <c r="E3" s="353"/>
      <c r="F3" s="353"/>
      <c r="G3" s="353"/>
      <c r="H3" s="353"/>
      <c r="I3" s="353"/>
      <c r="J3" s="353"/>
      <c r="K3" s="353"/>
      <c r="L3" s="353"/>
      <c r="M3" s="353"/>
      <c r="N3" s="353"/>
      <c r="O3" s="353"/>
      <c r="P3" s="353"/>
      <c r="Q3" s="353"/>
      <c r="R3" s="353"/>
      <c r="S3" s="353"/>
      <c r="T3" s="353"/>
      <c r="U3" s="353"/>
      <c r="V3" s="353"/>
      <c r="W3" s="353"/>
      <c r="X3" s="353"/>
      <c r="Y3" s="353"/>
    </row>
    <row r="4" spans="1:25" ht="15" customHeight="1" x14ac:dyDescent="0.35">
      <c r="A4" s="353"/>
      <c r="B4" s="353"/>
      <c r="C4" s="353"/>
      <c r="D4" s="353"/>
      <c r="E4" s="353"/>
      <c r="F4" s="353"/>
      <c r="G4" s="353"/>
      <c r="H4" s="353"/>
      <c r="I4" s="353"/>
      <c r="J4" s="353"/>
      <c r="K4" s="353"/>
      <c r="L4" s="353"/>
      <c r="M4" s="353"/>
      <c r="N4" s="353"/>
      <c r="O4" s="353"/>
      <c r="P4" s="353"/>
      <c r="Q4" s="353"/>
      <c r="R4" s="353"/>
      <c r="S4" s="353"/>
      <c r="T4" s="353"/>
      <c r="U4" s="353"/>
      <c r="V4" s="353"/>
      <c r="W4" s="353"/>
      <c r="X4" s="353"/>
      <c r="Y4" s="353"/>
    </row>
    <row r="5" spans="1:25" ht="15" customHeight="1" x14ac:dyDescent="0.35">
      <c r="A5" s="353"/>
      <c r="B5" s="353"/>
      <c r="C5" s="353"/>
      <c r="D5" s="353"/>
      <c r="E5" s="353"/>
      <c r="F5" s="353"/>
      <c r="G5" s="353"/>
      <c r="H5" s="353"/>
      <c r="I5" s="353"/>
      <c r="J5" s="353"/>
      <c r="K5" s="353"/>
      <c r="L5" s="353"/>
      <c r="M5" s="353"/>
      <c r="N5" s="353"/>
      <c r="O5" s="353"/>
      <c r="P5" s="353"/>
      <c r="Q5" s="353"/>
      <c r="R5" s="353"/>
      <c r="S5" s="353"/>
      <c r="T5" s="353"/>
      <c r="U5" s="353"/>
      <c r="V5" s="353"/>
      <c r="W5" s="353"/>
      <c r="X5" s="353"/>
      <c r="Y5" s="353"/>
    </row>
    <row r="6" spans="1:25" ht="15" customHeight="1" x14ac:dyDescent="0.35">
      <c r="A6" s="353"/>
      <c r="B6" s="353"/>
      <c r="C6" s="353"/>
      <c r="D6" s="353"/>
      <c r="E6" s="353"/>
      <c r="F6" s="353"/>
      <c r="G6" s="353"/>
      <c r="H6" s="353"/>
      <c r="I6" s="353"/>
      <c r="J6" s="353"/>
      <c r="K6" s="353"/>
      <c r="L6" s="353"/>
      <c r="M6" s="353"/>
      <c r="N6" s="353"/>
      <c r="O6" s="353"/>
      <c r="P6" s="353"/>
      <c r="Q6" s="353"/>
      <c r="R6" s="353"/>
      <c r="S6" s="353"/>
      <c r="T6" s="353"/>
      <c r="U6" s="353"/>
      <c r="V6" s="353"/>
      <c r="W6" s="353"/>
      <c r="X6" s="353"/>
      <c r="Y6" s="353"/>
    </row>
    <row r="7" spans="1:25" ht="15" customHeight="1" x14ac:dyDescent="0.35">
      <c r="A7" s="353"/>
      <c r="B7" s="353"/>
      <c r="C7" s="353"/>
      <c r="D7" s="353"/>
      <c r="E7" s="353"/>
      <c r="F7" s="353"/>
      <c r="G7" s="353"/>
      <c r="H7" s="353"/>
      <c r="I7" s="353"/>
      <c r="J7" s="353"/>
      <c r="K7" s="353"/>
      <c r="L7" s="353"/>
      <c r="M7" s="353"/>
      <c r="N7" s="353"/>
      <c r="O7" s="353"/>
      <c r="P7" s="353"/>
      <c r="Q7" s="353"/>
      <c r="R7" s="353"/>
      <c r="S7" s="353"/>
      <c r="T7" s="353"/>
      <c r="U7" s="353"/>
      <c r="V7" s="353"/>
      <c r="W7" s="353"/>
      <c r="X7" s="353"/>
      <c r="Y7" s="353"/>
    </row>
    <row r="8" spans="1:25" ht="15" customHeight="1" x14ac:dyDescent="0.35">
      <c r="A8" s="353"/>
      <c r="B8" s="353"/>
      <c r="C8" s="353"/>
      <c r="D8" s="353"/>
      <c r="E8" s="353"/>
      <c r="F8" s="353"/>
      <c r="G8" s="353"/>
      <c r="H8" s="353"/>
      <c r="I8" s="353"/>
      <c r="J8" s="353"/>
      <c r="K8" s="353"/>
      <c r="L8" s="353"/>
      <c r="M8" s="353"/>
      <c r="N8" s="353"/>
      <c r="O8" s="353"/>
      <c r="P8" s="353"/>
      <c r="Q8" s="353"/>
      <c r="R8" s="353"/>
      <c r="S8" s="353"/>
      <c r="T8" s="353"/>
      <c r="U8" s="353"/>
      <c r="V8" s="353"/>
      <c r="W8" s="353"/>
      <c r="X8" s="353"/>
      <c r="Y8" s="353"/>
    </row>
    <row r="9" spans="1:25" ht="15" customHeight="1" x14ac:dyDescent="0.35">
      <c r="A9" s="353"/>
      <c r="B9" s="353"/>
      <c r="C9" s="353"/>
      <c r="D9" s="353"/>
      <c r="E9" s="353"/>
      <c r="F9" s="353"/>
      <c r="G9" s="353"/>
      <c r="H9" s="353"/>
      <c r="I9" s="353"/>
      <c r="J9" s="353"/>
      <c r="K9" s="353"/>
      <c r="L9" s="353"/>
      <c r="M9" s="353"/>
      <c r="N9" s="353"/>
      <c r="O9" s="353"/>
      <c r="P9" s="353"/>
      <c r="Q9" s="353"/>
      <c r="R9" s="353"/>
      <c r="S9" s="353"/>
      <c r="T9" s="353"/>
      <c r="U9" s="353"/>
      <c r="V9" s="353"/>
      <c r="W9" s="353"/>
      <c r="X9" s="353"/>
      <c r="Y9" s="353"/>
    </row>
    <row r="10" spans="1:25" ht="15" customHeight="1" x14ac:dyDescent="0.3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row>
    <row r="11" spans="1:25" ht="15" customHeight="1" x14ac:dyDescent="0.3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row>
    <row r="12" spans="1:25" ht="15" customHeight="1" x14ac:dyDescent="0.3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row>
    <row r="13" spans="1:25" ht="15" customHeight="1" x14ac:dyDescent="0.3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row>
    <row r="14" spans="1:25" ht="15" customHeight="1" x14ac:dyDescent="0.3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row>
    <row r="15" spans="1:25" ht="15" customHeight="1" x14ac:dyDescent="0.35">
      <c r="A15" s="353"/>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row>
    <row r="16" spans="1:25" ht="15" customHeight="1" x14ac:dyDescent="0.35">
      <c r="A16" s="353"/>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row>
    <row r="17" spans="1:25" ht="15" customHeight="1" x14ac:dyDescent="0.35">
      <c r="A17" s="353"/>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row>
    <row r="18" spans="1:25" ht="15" customHeight="1" x14ac:dyDescent="0.35">
      <c r="A18" s="353"/>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row>
    <row r="19" spans="1:25" ht="15" customHeight="1" x14ac:dyDescent="0.35">
      <c r="A19" s="353"/>
      <c r="B19" s="353"/>
      <c r="C19" s="353"/>
      <c r="D19" s="353"/>
      <c r="E19" s="353"/>
      <c r="F19" s="353"/>
      <c r="G19" s="353"/>
      <c r="H19" s="353"/>
      <c r="I19" s="353"/>
      <c r="J19" s="353"/>
      <c r="K19" s="353"/>
      <c r="L19" s="353"/>
      <c r="M19" s="353"/>
      <c r="N19" s="353"/>
      <c r="O19" s="353"/>
      <c r="P19" s="353"/>
      <c r="Q19" s="353"/>
      <c r="R19" s="353"/>
      <c r="S19" s="353"/>
      <c r="T19" s="353"/>
      <c r="U19" s="353"/>
      <c r="V19" s="353"/>
      <c r="W19" s="353"/>
      <c r="X19" s="353"/>
      <c r="Y19" s="353"/>
    </row>
    <row r="20" spans="1:25" ht="15" customHeight="1" x14ac:dyDescent="0.35">
      <c r="A20" s="353"/>
      <c r="B20" s="353"/>
      <c r="C20" s="353"/>
      <c r="D20" s="353"/>
      <c r="E20" s="353"/>
      <c r="F20" s="353"/>
      <c r="G20" s="353"/>
      <c r="H20" s="353"/>
      <c r="I20" s="353"/>
      <c r="J20" s="353"/>
      <c r="K20" s="353"/>
      <c r="L20" s="353"/>
      <c r="M20" s="353"/>
      <c r="N20" s="353"/>
      <c r="O20" s="353"/>
      <c r="P20" s="353"/>
      <c r="Q20" s="353"/>
      <c r="R20" s="353"/>
      <c r="S20" s="353"/>
      <c r="T20" s="353"/>
      <c r="U20" s="353"/>
      <c r="V20" s="353"/>
      <c r="W20" s="353"/>
      <c r="X20" s="353"/>
      <c r="Y20" s="353"/>
    </row>
    <row r="21" spans="1:25" ht="15" customHeight="1" x14ac:dyDescent="0.35">
      <c r="A21" s="353"/>
      <c r="B21" s="353"/>
      <c r="C21" s="353"/>
      <c r="D21" s="353"/>
      <c r="E21" s="353"/>
      <c r="F21" s="353"/>
      <c r="G21" s="353"/>
      <c r="H21" s="353"/>
      <c r="I21" s="353"/>
      <c r="J21" s="353"/>
      <c r="K21" s="353"/>
      <c r="L21" s="353"/>
      <c r="M21" s="353"/>
      <c r="N21" s="353"/>
      <c r="O21" s="353"/>
      <c r="P21" s="353"/>
      <c r="Q21" s="353"/>
      <c r="R21" s="353"/>
      <c r="S21" s="353"/>
      <c r="T21" s="353"/>
      <c r="U21" s="353"/>
      <c r="V21" s="353"/>
      <c r="W21" s="353"/>
      <c r="X21" s="353"/>
      <c r="Y21" s="353"/>
    </row>
    <row r="22" spans="1:25" ht="15" customHeight="1" x14ac:dyDescent="0.35">
      <c r="A22" s="353"/>
      <c r="B22" s="353"/>
      <c r="C22" s="353"/>
      <c r="D22" s="353"/>
      <c r="E22" s="353"/>
      <c r="F22" s="353"/>
      <c r="G22" s="353"/>
      <c r="H22" s="353"/>
      <c r="I22" s="353"/>
      <c r="J22" s="353"/>
      <c r="K22" s="353"/>
      <c r="L22" s="353"/>
      <c r="M22" s="353"/>
      <c r="N22" s="353"/>
      <c r="O22" s="353"/>
      <c r="P22" s="353"/>
      <c r="Q22" s="353"/>
      <c r="R22" s="353"/>
      <c r="S22" s="353"/>
      <c r="T22" s="353"/>
      <c r="U22" s="353"/>
      <c r="V22" s="353"/>
      <c r="W22" s="353"/>
      <c r="X22" s="353"/>
      <c r="Y22" s="353"/>
    </row>
    <row r="23" spans="1:25" ht="15" customHeight="1" x14ac:dyDescent="0.35">
      <c r="A23" s="353"/>
      <c r="B23" s="353"/>
      <c r="C23" s="353"/>
      <c r="D23" s="353"/>
      <c r="E23" s="353"/>
      <c r="F23" s="353"/>
      <c r="G23" s="353"/>
      <c r="H23" s="353"/>
      <c r="I23" s="353"/>
      <c r="J23" s="353"/>
      <c r="K23" s="353"/>
      <c r="L23" s="353"/>
      <c r="M23" s="353"/>
      <c r="N23" s="353"/>
      <c r="O23" s="353"/>
      <c r="P23" s="353"/>
      <c r="Q23" s="353"/>
      <c r="R23" s="353"/>
      <c r="S23" s="353"/>
      <c r="T23" s="353"/>
      <c r="U23" s="353"/>
      <c r="V23" s="353"/>
      <c r="W23" s="353"/>
      <c r="X23" s="353"/>
      <c r="Y23" s="353"/>
    </row>
    <row r="24" spans="1:25" ht="15" customHeight="1" x14ac:dyDescent="0.35">
      <c r="A24" s="353"/>
      <c r="B24" s="353"/>
      <c r="C24" s="353"/>
      <c r="D24" s="353"/>
      <c r="E24" s="353"/>
      <c r="F24" s="353"/>
      <c r="G24" s="353"/>
      <c r="H24" s="353"/>
      <c r="I24" s="353"/>
      <c r="J24" s="353"/>
      <c r="K24" s="353"/>
      <c r="L24" s="353"/>
      <c r="M24" s="353"/>
      <c r="N24" s="353"/>
      <c r="O24" s="353"/>
      <c r="P24" s="353"/>
      <c r="Q24" s="353"/>
      <c r="R24" s="353"/>
      <c r="S24" s="353"/>
      <c r="T24" s="353"/>
      <c r="U24" s="353"/>
      <c r="V24" s="353"/>
      <c r="W24" s="353"/>
      <c r="X24" s="353"/>
      <c r="Y24" s="353"/>
    </row>
    <row r="25" spans="1:25" ht="15" customHeight="1" x14ac:dyDescent="0.35">
      <c r="A25" s="353"/>
      <c r="B25" s="353"/>
      <c r="C25" s="353"/>
      <c r="D25" s="353"/>
      <c r="E25" s="353"/>
      <c r="F25" s="353"/>
      <c r="G25" s="353"/>
      <c r="H25" s="353"/>
      <c r="I25" s="353"/>
      <c r="J25" s="353"/>
      <c r="K25" s="353"/>
      <c r="L25" s="353"/>
      <c r="M25" s="353"/>
      <c r="N25" s="353"/>
      <c r="O25" s="353"/>
      <c r="P25" s="353"/>
      <c r="Q25" s="353"/>
      <c r="R25" s="353"/>
      <c r="S25" s="353"/>
      <c r="T25" s="353"/>
      <c r="U25" s="353"/>
      <c r="V25" s="353"/>
      <c r="W25" s="353"/>
      <c r="X25" s="353"/>
      <c r="Y25" s="353"/>
    </row>
    <row r="26" spans="1:25" ht="15" customHeight="1" x14ac:dyDescent="0.35">
      <c r="A26" s="353"/>
      <c r="B26" s="353"/>
      <c r="C26" s="353"/>
      <c r="D26" s="353"/>
      <c r="E26" s="353"/>
      <c r="F26" s="353"/>
      <c r="G26" s="353"/>
      <c r="H26" s="353"/>
      <c r="I26" s="353"/>
      <c r="J26" s="353"/>
      <c r="K26" s="353"/>
      <c r="L26" s="353"/>
      <c r="M26" s="353"/>
      <c r="N26" s="353"/>
      <c r="O26" s="353"/>
      <c r="P26" s="353"/>
      <c r="Q26" s="353"/>
      <c r="R26" s="353"/>
      <c r="S26" s="353"/>
      <c r="T26" s="353"/>
      <c r="U26" s="353"/>
      <c r="V26" s="353"/>
      <c r="W26" s="353"/>
      <c r="X26" s="353"/>
      <c r="Y26" s="353"/>
    </row>
  </sheetData>
  <sheetProtection algorithmName="SHA-512" hashValue="sUKpFUQ6FPHN+U1wz+vLqmZVj6/UJCkWxxlmIF04qcuPLU4DIV79NN3fUN0YeSm+fUeLF7GHBWnxtZrdr3/3gQ==" saltValue="Sasoe6F5B6wNdMU4olfFNA==" spinCount="100000" sheet="1" objects="1" scenarios="1"/>
  <mergeCells count="1">
    <mergeCell ref="A2:Y2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N77"/>
  <sheetViews>
    <sheetView showGridLines="0" zoomScale="85" zoomScaleNormal="85" workbookViewId="0">
      <selection activeCell="AA33" sqref="AA33"/>
    </sheetView>
  </sheetViews>
  <sheetFormatPr defaultColWidth="9.1796875" defaultRowHeight="12.5" x14ac:dyDescent="0.25"/>
  <cols>
    <col min="1" max="1" width="3.1796875" style="87" customWidth="1"/>
    <col min="2" max="8" width="3.81640625" style="87" customWidth="1"/>
    <col min="9" max="9" width="1.81640625" style="87" customWidth="1"/>
    <col min="10" max="10" width="8.453125" style="88" bestFit="1" customWidth="1"/>
    <col min="11" max="11" width="32" style="87" bestFit="1" customWidth="1"/>
    <col min="12" max="12" width="4.81640625" style="87" customWidth="1"/>
    <col min="13" max="19" width="3.81640625" style="87" customWidth="1"/>
    <col min="20" max="20" width="1.81640625" style="87" customWidth="1"/>
    <col min="21" max="21" width="4.453125" style="87" customWidth="1"/>
    <col min="22" max="22" width="30.7265625" style="87" bestFit="1" customWidth="1"/>
    <col min="23" max="23" width="2.81640625" style="87" customWidth="1"/>
    <col min="24" max="24" width="3.1796875" style="87" customWidth="1"/>
    <col min="25" max="25" width="7.81640625" style="87" customWidth="1"/>
    <col min="26" max="16384" width="9.1796875" style="87"/>
  </cols>
  <sheetData>
    <row r="1" spans="1:28" ht="18" x14ac:dyDescent="0.4">
      <c r="A1" s="354" t="s">
        <v>143</v>
      </c>
      <c r="B1" s="354"/>
      <c r="C1" s="354"/>
      <c r="D1" s="354"/>
      <c r="E1" s="354"/>
      <c r="F1" s="354"/>
      <c r="G1" s="354"/>
      <c r="H1" s="354"/>
      <c r="I1" s="354"/>
      <c r="J1" s="354"/>
      <c r="K1" s="354"/>
      <c r="L1" s="154"/>
      <c r="M1" s="154"/>
      <c r="N1" s="154"/>
      <c r="O1" s="154"/>
      <c r="P1" s="154"/>
      <c r="Q1" s="154"/>
      <c r="R1" s="154"/>
      <c r="S1" s="154"/>
      <c r="T1" s="154"/>
      <c r="U1" s="154"/>
      <c r="V1" s="154"/>
      <c r="W1" s="155"/>
      <c r="X1" s="156"/>
      <c r="Y1" s="157"/>
      <c r="Z1" s="156"/>
      <c r="AA1" s="156"/>
    </row>
    <row r="2" spans="1:28" x14ac:dyDescent="0.25">
      <c r="A2" s="355" t="s">
        <v>96</v>
      </c>
      <c r="B2" s="355"/>
      <c r="C2" s="355"/>
      <c r="D2" s="355"/>
      <c r="E2" s="355"/>
      <c r="F2" s="355"/>
      <c r="G2" s="355"/>
      <c r="H2" s="355"/>
      <c r="I2" s="355"/>
      <c r="J2" s="355"/>
      <c r="K2" s="355"/>
      <c r="L2" s="158"/>
      <c r="M2" s="89"/>
      <c r="N2" s="89"/>
      <c r="O2" s="89"/>
      <c r="P2" s="89"/>
      <c r="Q2" s="89"/>
      <c r="R2" s="89"/>
      <c r="S2" s="89"/>
      <c r="T2" s="89"/>
      <c r="U2" s="158"/>
      <c r="V2" s="159" t="s">
        <v>97</v>
      </c>
      <c r="W2" s="155"/>
      <c r="X2" s="156"/>
      <c r="Y2" s="160"/>
      <c r="Z2" s="156"/>
      <c r="AA2" s="156"/>
    </row>
    <row r="3" spans="1:28" x14ac:dyDescent="0.25">
      <c r="A3" s="158"/>
      <c r="B3" s="158"/>
      <c r="C3" s="158"/>
      <c r="D3" s="161"/>
      <c r="E3" s="161"/>
      <c r="F3" s="158"/>
      <c r="G3" s="158"/>
      <c r="H3" s="158"/>
      <c r="I3" s="162"/>
      <c r="J3" s="163"/>
      <c r="K3" s="158"/>
      <c r="L3" s="158"/>
      <c r="M3" s="158"/>
      <c r="N3" s="158"/>
      <c r="O3" s="161"/>
      <c r="P3" s="161"/>
      <c r="Q3" s="158"/>
      <c r="R3" s="158"/>
      <c r="S3" s="158"/>
      <c r="T3" s="162"/>
      <c r="U3" s="90"/>
      <c r="V3" s="158"/>
      <c r="W3" s="155"/>
      <c r="X3" s="156"/>
      <c r="Y3" s="157"/>
      <c r="Z3" s="156"/>
      <c r="AA3" s="156"/>
    </row>
    <row r="4" spans="1:28" x14ac:dyDescent="0.25">
      <c r="A4" s="158"/>
      <c r="B4" s="158"/>
      <c r="C4" s="158"/>
      <c r="D4" s="356" t="s">
        <v>98</v>
      </c>
      <c r="E4" s="357"/>
      <c r="F4" s="358">
        <v>2018</v>
      </c>
      <c r="G4" s="359"/>
      <c r="H4" s="360"/>
      <c r="I4" s="158"/>
      <c r="J4" s="163"/>
      <c r="K4" s="356" t="s">
        <v>99</v>
      </c>
      <c r="L4" s="357"/>
      <c r="M4" s="358">
        <v>1</v>
      </c>
      <c r="N4" s="360"/>
      <c r="O4" s="367"/>
      <c r="P4" s="368"/>
      <c r="Q4" s="368"/>
      <c r="R4" s="368"/>
      <c r="S4" s="368"/>
      <c r="T4" s="158"/>
      <c r="U4" s="158"/>
      <c r="V4" s="158"/>
      <c r="W4" s="155"/>
      <c r="X4" s="156"/>
      <c r="Y4" s="160"/>
      <c r="Z4" s="156"/>
      <c r="AA4" s="156"/>
    </row>
    <row r="5" spans="1:28" x14ac:dyDescent="0.25">
      <c r="A5" s="158"/>
      <c r="B5" s="158"/>
      <c r="C5" s="158"/>
      <c r="D5" s="158"/>
      <c r="E5" s="158"/>
      <c r="F5" s="158"/>
      <c r="G5" s="158"/>
      <c r="H5" s="158"/>
      <c r="I5" s="158"/>
      <c r="J5" s="163"/>
      <c r="K5" s="158"/>
      <c r="L5" s="158"/>
      <c r="M5" s="158"/>
      <c r="N5" s="158"/>
      <c r="O5" s="158"/>
      <c r="P5" s="158"/>
      <c r="Q5" s="158"/>
      <c r="R5" s="158"/>
      <c r="S5" s="158"/>
      <c r="T5" s="158"/>
      <c r="U5" s="158"/>
      <c r="V5" s="158"/>
      <c r="W5" s="155"/>
      <c r="X5" s="156"/>
      <c r="Y5" s="164"/>
      <c r="Z5" s="156"/>
      <c r="AA5" s="156"/>
    </row>
    <row r="6" spans="1:28" x14ac:dyDescent="0.25">
      <c r="A6" s="156"/>
      <c r="B6" s="156"/>
      <c r="C6" s="156"/>
      <c r="D6" s="156"/>
      <c r="E6" s="156"/>
      <c r="F6" s="156"/>
      <c r="G6" s="156"/>
      <c r="H6" s="156"/>
      <c r="I6" s="156"/>
      <c r="J6" s="157"/>
      <c r="K6" s="156"/>
      <c r="L6" s="156"/>
      <c r="M6" s="156"/>
      <c r="N6" s="156"/>
      <c r="O6" s="156"/>
      <c r="P6" s="156"/>
      <c r="Q6" s="156"/>
      <c r="R6" s="156"/>
      <c r="S6" s="156"/>
      <c r="T6" s="156"/>
      <c r="U6" s="156"/>
      <c r="V6" s="156"/>
      <c r="W6" s="156"/>
      <c r="X6" s="156"/>
      <c r="Y6" s="165"/>
      <c r="Z6" s="156"/>
      <c r="AA6" s="156"/>
    </row>
    <row r="7" spans="1:28" s="91" customFormat="1" ht="18" customHeight="1" x14ac:dyDescent="0.25">
      <c r="A7" s="166"/>
      <c r="B7" s="369" t="s">
        <v>100</v>
      </c>
      <c r="C7" s="369"/>
      <c r="D7" s="369"/>
      <c r="E7" s="369"/>
      <c r="F7" s="369"/>
      <c r="G7" s="369"/>
      <c r="H7" s="369"/>
      <c r="I7" s="369"/>
      <c r="J7" s="369"/>
      <c r="K7" s="369"/>
      <c r="L7" s="369"/>
      <c r="M7" s="369"/>
      <c r="N7" s="369"/>
      <c r="O7" s="369"/>
      <c r="P7" s="369"/>
      <c r="Q7" s="369"/>
      <c r="R7" s="369"/>
      <c r="S7" s="369"/>
      <c r="T7" s="369"/>
      <c r="U7" s="369"/>
      <c r="V7" s="369"/>
      <c r="W7" s="166"/>
      <c r="X7" s="166"/>
      <c r="Y7" s="361"/>
      <c r="Z7" s="166"/>
      <c r="AA7" s="166"/>
    </row>
    <row r="8" spans="1:28" s="92" customFormat="1" ht="6" customHeight="1" x14ac:dyDescent="0.2">
      <c r="A8" s="167"/>
      <c r="B8" s="168"/>
      <c r="C8" s="168"/>
      <c r="D8" s="168"/>
      <c r="E8" s="168"/>
      <c r="F8" s="168"/>
      <c r="G8" s="168"/>
      <c r="H8" s="168"/>
      <c r="I8" s="168"/>
      <c r="J8" s="169"/>
      <c r="K8" s="168"/>
      <c r="L8" s="170"/>
      <c r="M8" s="168"/>
      <c r="N8" s="168"/>
      <c r="O8" s="168"/>
      <c r="P8" s="168"/>
      <c r="Q8" s="168"/>
      <c r="R8" s="168"/>
      <c r="S8" s="168"/>
      <c r="T8" s="168"/>
      <c r="U8" s="168"/>
      <c r="V8" s="168"/>
      <c r="W8" s="167"/>
      <c r="X8" s="167"/>
      <c r="Y8" s="361"/>
      <c r="Z8" s="167"/>
      <c r="AA8" s="167"/>
    </row>
    <row r="9" spans="1:28" s="94" customFormat="1" ht="13" x14ac:dyDescent="0.4">
      <c r="A9" s="171"/>
      <c r="B9" s="362">
        <f>DATE(year,7,1)</f>
        <v>43282</v>
      </c>
      <c r="C9" s="363"/>
      <c r="D9" s="363"/>
      <c r="E9" s="363"/>
      <c r="F9" s="363"/>
      <c r="G9" s="363"/>
      <c r="H9" s="363"/>
      <c r="I9" s="172"/>
      <c r="J9" s="364" t="s">
        <v>101</v>
      </c>
      <c r="K9" s="364"/>
      <c r="L9" s="173"/>
      <c r="M9" s="362">
        <f>DATE(year+1,1,1)</f>
        <v>43466</v>
      </c>
      <c r="N9" s="363"/>
      <c r="O9" s="363"/>
      <c r="P9" s="363"/>
      <c r="Q9" s="363"/>
      <c r="R9" s="363"/>
      <c r="S9" s="363"/>
      <c r="T9" s="173"/>
      <c r="U9" s="364" t="s">
        <v>102</v>
      </c>
      <c r="V9" s="364"/>
      <c r="W9" s="171"/>
      <c r="X9" s="171"/>
      <c r="Y9" s="361"/>
      <c r="Z9" s="174"/>
      <c r="AA9" s="174"/>
      <c r="AB9" s="96"/>
    </row>
    <row r="10" spans="1:28" s="93" customFormat="1" ht="13" x14ac:dyDescent="0.25">
      <c r="A10" s="170"/>
      <c r="B10" s="175" t="str">
        <f>IF(startday=1,INDEX(weekDayNames,1),INDEX(weekDayNames,2))</f>
        <v>Su</v>
      </c>
      <c r="C10" s="176" t="str">
        <f>IF(startday=1,INDEX(weekDayNames,2),INDEX(weekDayNames,3))</f>
        <v>M</v>
      </c>
      <c r="D10" s="176" t="str">
        <f>IF(startday=1,INDEX(weekDayNames,3),INDEX(weekDayNames,4))</f>
        <v>Tu</v>
      </c>
      <c r="E10" s="176" t="str">
        <f>IF(startday=1,INDEX(weekDayNames,4),INDEX(weekDayNames,5))</f>
        <v>W</v>
      </c>
      <c r="F10" s="176" t="str">
        <f>IF(startday=1,INDEX(weekDayNames,5),INDEX(weekDayNames,6))</f>
        <v>Th</v>
      </c>
      <c r="G10" s="176" t="str">
        <f>IF(startday=1,INDEX(weekDayNames,6),INDEX(weekDayNames,7))</f>
        <v>F</v>
      </c>
      <c r="H10" s="175" t="str">
        <f>IF(startday=1,INDEX(weekDayNames,7),INDEX(weekDayNames,1))</f>
        <v>Sa</v>
      </c>
      <c r="I10" s="173"/>
      <c r="J10" s="365" t="s">
        <v>103</v>
      </c>
      <c r="K10" s="365"/>
      <c r="L10" s="173"/>
      <c r="M10" s="175" t="str">
        <f>IF(startday=1,INDEX(weekDayNames,1),INDEX(weekDayNames,2))</f>
        <v>Su</v>
      </c>
      <c r="N10" s="176" t="str">
        <f>IF(startday=1,INDEX(weekDayNames,2),INDEX(weekDayNames,3))</f>
        <v>M</v>
      </c>
      <c r="O10" s="176" t="str">
        <f>IF(startday=1,INDEX(weekDayNames,3),INDEX(weekDayNames,4))</f>
        <v>Tu</v>
      </c>
      <c r="P10" s="176" t="str">
        <f>IF(startday=1,INDEX(weekDayNames,4),INDEX(weekDayNames,5))</f>
        <v>W</v>
      </c>
      <c r="Q10" s="176" t="str">
        <f>IF(startday=1,INDEX(weekDayNames,5),INDEX(weekDayNames,6))</f>
        <v>Th</v>
      </c>
      <c r="R10" s="176" t="str">
        <f>IF(startday=1,INDEX(weekDayNames,6),INDEX(weekDayNames,7))</f>
        <v>F</v>
      </c>
      <c r="S10" s="175" t="str">
        <f>IF(startday=1,INDEX(weekDayNames,7),INDEX(weekDayNames,1))</f>
        <v>Sa</v>
      </c>
      <c r="T10" s="173"/>
      <c r="U10" s="177">
        <v>9</v>
      </c>
      <c r="V10" s="178" t="s">
        <v>123</v>
      </c>
      <c r="W10" s="170"/>
      <c r="X10" s="170"/>
      <c r="Y10" s="361"/>
      <c r="Z10" s="170"/>
      <c r="AA10" s="170"/>
    </row>
    <row r="11" spans="1:28" s="93" customFormat="1" ht="13" x14ac:dyDescent="0.3">
      <c r="A11" s="170"/>
      <c r="B11" s="179">
        <f t="array" ref="B11:H16">IF(MONTH(B9)&lt;&gt;MONTH(DATE(YEAR(B9),MONTH(B9),1)-WEEKDAY(DATE(YEAR(B9),MONTH(B9),1),startday)+(WeekNo-1)*7+WeekDay),"",DATE(YEAR(B9),MONTH(B9),1)-WEEKDAY(DATE(YEAR(B9),MONTH(B9),1),startday)+(WeekNo-1)*7+WeekDay)</f>
        <v>43282</v>
      </c>
      <c r="C11" s="180">
        <v>43283</v>
      </c>
      <c r="D11" s="181">
        <v>43284</v>
      </c>
      <c r="E11" s="182">
        <v>43285</v>
      </c>
      <c r="F11" s="182">
        <v>43286</v>
      </c>
      <c r="G11" s="182">
        <v>43287</v>
      </c>
      <c r="H11" s="179">
        <v>43288</v>
      </c>
      <c r="I11" s="173"/>
      <c r="J11" s="366" t="s">
        <v>124</v>
      </c>
      <c r="K11" s="366"/>
      <c r="L11" s="173"/>
      <c r="M11" s="179" t="str">
        <f t="array" ref="M11:S16">IF(MONTH(M9)&lt;&gt;MONTH(DATE(YEAR(M9),MONTH(M9),1)-WEEKDAY(DATE(YEAR(M9),MONTH(M9),1),startday)+(WeekNo-1)*7+WeekDay),"",DATE(YEAR(M9),MONTH(M9),1)-WEEKDAY(DATE(YEAR(M9),MONTH(M9),1),startday)+(WeekNo-1)*7+WeekDay)</f>
        <v/>
      </c>
      <c r="N11" s="182" t="str">
        <v/>
      </c>
      <c r="O11" s="182">
        <v>43466</v>
      </c>
      <c r="P11" s="182">
        <v>43467</v>
      </c>
      <c r="Q11" s="182">
        <v>43468</v>
      </c>
      <c r="R11" s="182">
        <v>43469</v>
      </c>
      <c r="S11" s="179">
        <v>43470</v>
      </c>
      <c r="T11" s="173"/>
      <c r="U11" s="183">
        <v>15</v>
      </c>
      <c r="V11" s="184" t="s">
        <v>104</v>
      </c>
      <c r="W11" s="170"/>
      <c r="X11" s="170"/>
      <c r="Y11" s="361"/>
      <c r="Z11" s="170"/>
      <c r="AA11" s="170"/>
    </row>
    <row r="12" spans="1:28" s="93" customFormat="1" ht="13" x14ac:dyDescent="0.25">
      <c r="A12" s="170"/>
      <c r="B12" s="179">
        <v>43289</v>
      </c>
      <c r="C12" s="182">
        <v>43290</v>
      </c>
      <c r="D12" s="182">
        <v>43291</v>
      </c>
      <c r="E12" s="185">
        <v>43292</v>
      </c>
      <c r="F12" s="182">
        <v>43293</v>
      </c>
      <c r="G12" s="182">
        <v>43294</v>
      </c>
      <c r="H12" s="179">
        <v>43295</v>
      </c>
      <c r="I12" s="173"/>
      <c r="J12" s="370" t="s">
        <v>125</v>
      </c>
      <c r="K12" s="370"/>
      <c r="L12" s="173"/>
      <c r="M12" s="179">
        <v>43471</v>
      </c>
      <c r="N12" s="182">
        <v>43472</v>
      </c>
      <c r="O12" s="182">
        <v>43473</v>
      </c>
      <c r="P12" s="185">
        <v>43474</v>
      </c>
      <c r="Q12" s="182">
        <v>43475</v>
      </c>
      <c r="R12" s="182">
        <v>43476</v>
      </c>
      <c r="S12" s="179">
        <v>43477</v>
      </c>
      <c r="T12" s="173"/>
      <c r="U12" s="177">
        <v>23</v>
      </c>
      <c r="V12" s="178" t="s">
        <v>123</v>
      </c>
      <c r="W12" s="170"/>
      <c r="X12" s="170"/>
      <c r="Y12" s="186"/>
      <c r="Z12" s="187"/>
      <c r="AA12" s="187"/>
      <c r="AB12" s="97"/>
    </row>
    <row r="13" spans="1:28" s="93" customFormat="1" ht="11.25" customHeight="1" x14ac:dyDescent="0.25">
      <c r="A13" s="170"/>
      <c r="B13" s="179">
        <v>43296</v>
      </c>
      <c r="C13" s="182">
        <v>43297</v>
      </c>
      <c r="D13" s="181">
        <v>43298</v>
      </c>
      <c r="E13" s="182">
        <v>43299</v>
      </c>
      <c r="F13" s="182">
        <v>43300</v>
      </c>
      <c r="G13" s="182">
        <v>43301</v>
      </c>
      <c r="H13" s="179">
        <v>43302</v>
      </c>
      <c r="I13" s="173"/>
      <c r="J13" s="188"/>
      <c r="K13" s="189"/>
      <c r="L13" s="173"/>
      <c r="M13" s="179">
        <v>43478</v>
      </c>
      <c r="N13" s="182">
        <v>43479</v>
      </c>
      <c r="O13" s="181">
        <v>43480</v>
      </c>
      <c r="P13" s="182">
        <v>43481</v>
      </c>
      <c r="Q13" s="182">
        <v>43482</v>
      </c>
      <c r="R13" s="181">
        <v>43483</v>
      </c>
      <c r="S13" s="179">
        <v>43484</v>
      </c>
      <c r="T13" s="173"/>
      <c r="U13" s="183">
        <v>29</v>
      </c>
      <c r="V13" s="184" t="s">
        <v>104</v>
      </c>
      <c r="W13" s="170"/>
      <c r="X13" s="170"/>
      <c r="Y13" s="188"/>
      <c r="Z13" s="189"/>
      <c r="AA13" s="187"/>
      <c r="AB13" s="97"/>
    </row>
    <row r="14" spans="1:28" s="93" customFormat="1" ht="10.5" x14ac:dyDescent="0.2">
      <c r="A14" s="170"/>
      <c r="B14" s="179">
        <v>43303</v>
      </c>
      <c r="C14" s="182">
        <v>43304</v>
      </c>
      <c r="D14" s="182">
        <v>43305</v>
      </c>
      <c r="E14" s="185">
        <v>43306</v>
      </c>
      <c r="F14" s="182">
        <v>43307</v>
      </c>
      <c r="G14" s="182">
        <v>43308</v>
      </c>
      <c r="H14" s="179">
        <v>43309</v>
      </c>
      <c r="I14" s="173"/>
      <c r="J14" s="190">
        <v>2</v>
      </c>
      <c r="K14" s="189" t="s">
        <v>126</v>
      </c>
      <c r="L14" s="173"/>
      <c r="M14" s="179">
        <v>43485</v>
      </c>
      <c r="N14" s="182">
        <v>43486</v>
      </c>
      <c r="O14" s="182">
        <v>43487</v>
      </c>
      <c r="P14" s="185">
        <v>43488</v>
      </c>
      <c r="Q14" s="182">
        <v>43489</v>
      </c>
      <c r="R14" s="182">
        <v>43490</v>
      </c>
      <c r="S14" s="179">
        <v>43491</v>
      </c>
      <c r="T14" s="173"/>
      <c r="U14" s="191">
        <v>31</v>
      </c>
      <c r="V14" s="192" t="s">
        <v>127</v>
      </c>
      <c r="W14" s="170"/>
      <c r="X14" s="170"/>
      <c r="Y14" s="188"/>
      <c r="Z14" s="189"/>
      <c r="AA14" s="187"/>
      <c r="AB14" s="97"/>
    </row>
    <row r="15" spans="1:28" s="93" customFormat="1" ht="10.5" x14ac:dyDescent="0.25">
      <c r="A15" s="170"/>
      <c r="B15" s="179">
        <v>43310</v>
      </c>
      <c r="C15" s="182">
        <v>43311</v>
      </c>
      <c r="D15" s="181">
        <v>43312</v>
      </c>
      <c r="E15" s="185" t="str">
        <v/>
      </c>
      <c r="F15" s="193" t="str">
        <v/>
      </c>
      <c r="G15" s="182" t="str">
        <v/>
      </c>
      <c r="H15" s="179" t="str">
        <v/>
      </c>
      <c r="I15" s="173"/>
      <c r="J15" s="194" t="s">
        <v>128</v>
      </c>
      <c r="K15" s="170" t="s">
        <v>129</v>
      </c>
      <c r="L15" s="173"/>
      <c r="M15" s="179">
        <v>43492</v>
      </c>
      <c r="N15" s="182">
        <v>43493</v>
      </c>
      <c r="O15" s="181">
        <v>43494</v>
      </c>
      <c r="P15" s="182">
        <v>43495</v>
      </c>
      <c r="Q15" s="180">
        <v>43496</v>
      </c>
      <c r="R15" s="195" t="str">
        <v/>
      </c>
      <c r="S15" s="179" t="str">
        <v/>
      </c>
      <c r="T15" s="173"/>
      <c r="U15" s="196"/>
      <c r="V15" s="184"/>
      <c r="W15" s="170"/>
      <c r="X15" s="170"/>
      <c r="Y15" s="188"/>
      <c r="Z15" s="189"/>
      <c r="AA15" s="187"/>
      <c r="AB15" s="97"/>
    </row>
    <row r="16" spans="1:28" s="93" customFormat="1" ht="10.5" x14ac:dyDescent="0.25">
      <c r="A16" s="170"/>
      <c r="B16" s="179" t="str">
        <v/>
      </c>
      <c r="C16" s="181" t="str">
        <v/>
      </c>
      <c r="D16" s="182" t="str">
        <v/>
      </c>
      <c r="E16" s="182" t="str">
        <v/>
      </c>
      <c r="F16" s="182" t="str">
        <v/>
      </c>
      <c r="G16" s="182" t="str">
        <v/>
      </c>
      <c r="H16" s="179" t="str">
        <v/>
      </c>
      <c r="I16" s="173"/>
      <c r="J16" s="183" t="s">
        <v>130</v>
      </c>
      <c r="K16" s="189" t="s">
        <v>131</v>
      </c>
      <c r="L16" s="173"/>
      <c r="M16" s="179" t="str">
        <v/>
      </c>
      <c r="N16" s="182" t="str">
        <v/>
      </c>
      <c r="O16" s="182" t="str">
        <v/>
      </c>
      <c r="P16" s="182" t="str">
        <v/>
      </c>
      <c r="Q16" s="182" t="str">
        <v/>
      </c>
      <c r="R16" s="182" t="str">
        <v/>
      </c>
      <c r="S16" s="179" t="str">
        <v/>
      </c>
      <c r="T16" s="173"/>
      <c r="U16" s="170"/>
      <c r="V16" s="170"/>
      <c r="W16" s="170"/>
      <c r="X16" s="170"/>
      <c r="Y16" s="188"/>
      <c r="Z16" s="189"/>
      <c r="AA16" s="187"/>
      <c r="AB16" s="97"/>
    </row>
    <row r="17" spans="1:40" s="93" customFormat="1" ht="10.5" x14ac:dyDescent="0.2">
      <c r="A17" s="170"/>
      <c r="B17" s="197"/>
      <c r="C17" s="198"/>
      <c r="D17" s="199"/>
      <c r="E17" s="199"/>
      <c r="F17" s="199"/>
      <c r="G17" s="199"/>
      <c r="H17" s="197"/>
      <c r="I17" s="173"/>
      <c r="J17" s="170"/>
      <c r="K17" s="189"/>
      <c r="L17" s="173"/>
      <c r="M17" s="197"/>
      <c r="N17" s="199"/>
      <c r="O17" s="199"/>
      <c r="P17" s="199"/>
      <c r="Q17" s="199"/>
      <c r="R17" s="199"/>
      <c r="S17" s="197"/>
      <c r="T17" s="173"/>
      <c r="U17" s="170"/>
      <c r="V17" s="170"/>
      <c r="W17" s="170"/>
      <c r="X17" s="170"/>
      <c r="Y17" s="188"/>
      <c r="Z17" s="189"/>
      <c r="AA17" s="187"/>
      <c r="AB17" s="97"/>
    </row>
    <row r="18" spans="1:40" s="93" customFormat="1" ht="4.5" customHeight="1" x14ac:dyDescent="0.3">
      <c r="A18" s="170"/>
      <c r="B18" s="173"/>
      <c r="C18" s="173"/>
      <c r="D18" s="173"/>
      <c r="E18" s="173"/>
      <c r="F18" s="173"/>
      <c r="G18" s="173"/>
      <c r="H18" s="173"/>
      <c r="I18" s="173"/>
      <c r="J18" s="200"/>
      <c r="K18" s="173"/>
      <c r="L18" s="173"/>
      <c r="M18" s="173"/>
      <c r="N18" s="173"/>
      <c r="O18" s="173"/>
      <c r="P18" s="173"/>
      <c r="Q18" s="173"/>
      <c r="R18" s="173"/>
      <c r="S18" s="173"/>
      <c r="T18" s="173"/>
      <c r="U18" s="171"/>
      <c r="V18" s="171"/>
      <c r="W18" s="170"/>
      <c r="X18" s="170"/>
      <c r="Y18" s="188"/>
      <c r="Z18" s="189"/>
      <c r="AA18" s="187"/>
      <c r="AB18" s="97"/>
      <c r="AF18" s="99"/>
      <c r="AG18" s="95"/>
      <c r="AM18" s="99"/>
      <c r="AN18" s="95"/>
    </row>
    <row r="19" spans="1:40" s="94" customFormat="1" ht="11.5" x14ac:dyDescent="0.3">
      <c r="A19" s="171"/>
      <c r="B19" s="362">
        <f>DATE(year,8,1)</f>
        <v>43313</v>
      </c>
      <c r="C19" s="363"/>
      <c r="D19" s="363"/>
      <c r="E19" s="363"/>
      <c r="F19" s="363"/>
      <c r="G19" s="363"/>
      <c r="H19" s="363"/>
      <c r="I19" s="172"/>
      <c r="J19" s="364" t="s">
        <v>105</v>
      </c>
      <c r="K19" s="364"/>
      <c r="L19" s="173"/>
      <c r="M19" s="362">
        <f>DATE(year+1,2,1)</f>
        <v>43497</v>
      </c>
      <c r="N19" s="363"/>
      <c r="O19" s="363"/>
      <c r="P19" s="363"/>
      <c r="Q19" s="363"/>
      <c r="R19" s="363"/>
      <c r="S19" s="363"/>
      <c r="T19" s="173"/>
      <c r="U19" s="364" t="s">
        <v>106</v>
      </c>
      <c r="V19" s="364"/>
      <c r="W19" s="171"/>
      <c r="X19" s="171"/>
      <c r="Y19" s="188"/>
      <c r="Z19" s="189"/>
      <c r="AA19" s="187"/>
      <c r="AB19" s="100"/>
      <c r="AC19" s="101"/>
    </row>
    <row r="20" spans="1:40" s="93" customFormat="1" ht="10.5" x14ac:dyDescent="0.2">
      <c r="A20" s="170"/>
      <c r="B20" s="175" t="str">
        <f>IF(startday=1,INDEX(weekDayNames,1),INDEX(weekDayNames,2))</f>
        <v>Su</v>
      </c>
      <c r="C20" s="176" t="str">
        <f>IF(startday=1,INDEX(weekDayNames,2),INDEX(weekDayNames,3))</f>
        <v>M</v>
      </c>
      <c r="D20" s="176" t="str">
        <f>IF(startday=1,INDEX(weekDayNames,3),INDEX(weekDayNames,4))</f>
        <v>Tu</v>
      </c>
      <c r="E20" s="176" t="str">
        <f>IF(startday=1,INDEX(weekDayNames,4),INDEX(weekDayNames,5))</f>
        <v>W</v>
      </c>
      <c r="F20" s="176" t="str">
        <f>IF(startday=1,INDEX(weekDayNames,5),INDEX(weekDayNames,6))</f>
        <v>Th</v>
      </c>
      <c r="G20" s="176" t="str">
        <f>IF(startday=1,INDEX(weekDayNames,6),INDEX(weekDayNames,7))</f>
        <v>F</v>
      </c>
      <c r="H20" s="175" t="str">
        <f>IF(startday=1,INDEX(weekDayNames,7),INDEX(weekDayNames,1))</f>
        <v>Sa</v>
      </c>
      <c r="I20" s="173"/>
      <c r="J20" s="201">
        <v>8</v>
      </c>
      <c r="K20" s="178" t="s">
        <v>123</v>
      </c>
      <c r="L20" s="170"/>
      <c r="M20" s="175" t="str">
        <f>IF(startday=1,INDEX(weekDayNames,1),INDEX(weekDayNames,2))</f>
        <v>Su</v>
      </c>
      <c r="N20" s="176" t="str">
        <f>IF(startday=1,INDEX(weekDayNames,2),INDEX(weekDayNames,3))</f>
        <v>M</v>
      </c>
      <c r="O20" s="176" t="str">
        <f>IF(startday=1,INDEX(weekDayNames,3),INDEX(weekDayNames,4))</f>
        <v>Tu</v>
      </c>
      <c r="P20" s="176" t="str">
        <f>IF(startday=1,INDEX(weekDayNames,4),INDEX(weekDayNames,5))</f>
        <v>W</v>
      </c>
      <c r="Q20" s="176" t="str">
        <f>IF(startday=1,INDEX(weekDayNames,5),INDEX(weekDayNames,6))</f>
        <v>Th</v>
      </c>
      <c r="R20" s="176" t="str">
        <f>IF(startday=1,INDEX(weekDayNames,6),INDEX(weekDayNames,7))</f>
        <v>F</v>
      </c>
      <c r="S20" s="175" t="str">
        <f>IF(startday=1,INDEX(weekDayNames,7),INDEX(weekDayNames,1))</f>
        <v>Sa</v>
      </c>
      <c r="T20" s="173"/>
      <c r="U20" s="202">
        <v>6</v>
      </c>
      <c r="V20" s="178" t="s">
        <v>123</v>
      </c>
      <c r="W20" s="170"/>
      <c r="X20" s="170"/>
      <c r="Y20" s="203"/>
      <c r="Z20" s="170"/>
      <c r="AA20" s="187"/>
      <c r="AB20" s="97"/>
    </row>
    <row r="21" spans="1:40" s="93" customFormat="1" ht="10.5" x14ac:dyDescent="0.25">
      <c r="A21" s="170"/>
      <c r="B21" s="179" t="str">
        <f t="array" ref="B21:H26">IF(MONTH(B19)&lt;&gt;MONTH(DATE(YEAR(B19),MONTH(B19),1)-WEEKDAY(DATE(YEAR(B19),MONTH(B19),1),startday)+(WeekNo-1)*7+WeekDay),"",DATE(YEAR(B19),MONTH(B19),1)-WEEKDAY(DATE(YEAR(B19),MONTH(B19),1),startday)+(WeekNo-1)*7+WeekDay)</f>
        <v/>
      </c>
      <c r="C21" s="182" t="str">
        <v/>
      </c>
      <c r="D21" s="182" t="str">
        <v/>
      </c>
      <c r="E21" s="182">
        <v>43313</v>
      </c>
      <c r="F21" s="182">
        <v>43314</v>
      </c>
      <c r="G21" s="182">
        <v>43315</v>
      </c>
      <c r="H21" s="179">
        <v>43316</v>
      </c>
      <c r="I21" s="173"/>
      <c r="J21" s="183">
        <v>14</v>
      </c>
      <c r="K21" s="204" t="s">
        <v>104</v>
      </c>
      <c r="L21" s="170"/>
      <c r="M21" s="179" t="str">
        <f t="array" ref="M21:S26">IF(MONTH(M19)&lt;&gt;MONTH(DATE(YEAR(M19),MONTH(M19),1)-WEEKDAY(DATE(YEAR(M19),MONTH(M19),1),startday)+(WeekNo-1)*7+WeekDay),"",DATE(YEAR(M19),MONTH(M19),1)-WEEKDAY(DATE(YEAR(M19),MONTH(M19),1),startday)+(WeekNo-1)*7+WeekDay)</f>
        <v/>
      </c>
      <c r="N21" s="182" t="str">
        <v/>
      </c>
      <c r="O21" s="182" t="str">
        <v/>
      </c>
      <c r="P21" s="182" t="str">
        <v/>
      </c>
      <c r="Q21" s="182" t="str">
        <v/>
      </c>
      <c r="R21" s="182">
        <v>43497</v>
      </c>
      <c r="S21" s="179">
        <v>43498</v>
      </c>
      <c r="T21" s="173"/>
      <c r="U21" s="183">
        <v>12</v>
      </c>
      <c r="V21" s="184" t="s">
        <v>104</v>
      </c>
      <c r="W21" s="170"/>
      <c r="X21" s="170"/>
      <c r="Y21" s="203"/>
      <c r="Z21" s="170"/>
      <c r="AA21" s="170"/>
    </row>
    <row r="22" spans="1:40" s="93" customFormat="1" ht="11.5" x14ac:dyDescent="0.3">
      <c r="A22" s="170"/>
      <c r="B22" s="179">
        <v>43317</v>
      </c>
      <c r="C22" s="182">
        <v>43318</v>
      </c>
      <c r="D22" s="182">
        <v>43319</v>
      </c>
      <c r="E22" s="185">
        <v>43320</v>
      </c>
      <c r="F22" s="182">
        <v>43321</v>
      </c>
      <c r="G22" s="182">
        <v>43322</v>
      </c>
      <c r="H22" s="179">
        <v>43323</v>
      </c>
      <c r="I22" s="173"/>
      <c r="J22" s="201">
        <v>22</v>
      </c>
      <c r="K22" s="178" t="s">
        <v>123</v>
      </c>
      <c r="L22" s="173"/>
      <c r="M22" s="179">
        <v>43499</v>
      </c>
      <c r="N22" s="182">
        <v>43500</v>
      </c>
      <c r="O22" s="182">
        <v>43501</v>
      </c>
      <c r="P22" s="185">
        <v>43502</v>
      </c>
      <c r="Q22" s="182">
        <v>43503</v>
      </c>
      <c r="R22" s="182">
        <v>43504</v>
      </c>
      <c r="S22" s="179">
        <v>43505</v>
      </c>
      <c r="T22" s="173"/>
      <c r="U22" s="202">
        <v>20</v>
      </c>
      <c r="V22" s="178" t="s">
        <v>123</v>
      </c>
      <c r="W22" s="170"/>
      <c r="X22" s="170"/>
      <c r="Y22" s="203"/>
      <c r="Z22" s="170"/>
      <c r="AA22" s="171"/>
      <c r="AB22" s="94"/>
    </row>
    <row r="23" spans="1:40" s="93" customFormat="1" ht="11.25" customHeight="1" x14ac:dyDescent="0.25">
      <c r="A23" s="170"/>
      <c r="B23" s="179">
        <v>43324</v>
      </c>
      <c r="C23" s="182">
        <v>43325</v>
      </c>
      <c r="D23" s="181">
        <v>43326</v>
      </c>
      <c r="E23" s="182">
        <v>43327</v>
      </c>
      <c r="F23" s="182">
        <v>43328</v>
      </c>
      <c r="G23" s="182">
        <v>43329</v>
      </c>
      <c r="H23" s="179">
        <v>43330</v>
      </c>
      <c r="I23" s="173"/>
      <c r="J23" s="183">
        <v>28</v>
      </c>
      <c r="K23" s="204" t="s">
        <v>104</v>
      </c>
      <c r="L23" s="173"/>
      <c r="M23" s="179">
        <v>43506</v>
      </c>
      <c r="N23" s="182">
        <v>43507</v>
      </c>
      <c r="O23" s="181">
        <v>43508</v>
      </c>
      <c r="P23" s="182">
        <v>43509</v>
      </c>
      <c r="Q23" s="182">
        <v>43510</v>
      </c>
      <c r="R23" s="182">
        <v>43511</v>
      </c>
      <c r="S23" s="179">
        <v>43512</v>
      </c>
      <c r="T23" s="173"/>
      <c r="U23" s="183">
        <v>26</v>
      </c>
      <c r="V23" s="184" t="s">
        <v>104</v>
      </c>
      <c r="W23" s="170"/>
      <c r="X23" s="170"/>
      <c r="Y23" s="203"/>
      <c r="Z23" s="170"/>
      <c r="AA23" s="170"/>
    </row>
    <row r="24" spans="1:40" s="93" customFormat="1" ht="11.25" customHeight="1" x14ac:dyDescent="0.2">
      <c r="A24" s="170"/>
      <c r="B24" s="179">
        <v>43331</v>
      </c>
      <c r="C24" s="182">
        <v>43332</v>
      </c>
      <c r="D24" s="182">
        <v>43333</v>
      </c>
      <c r="E24" s="185">
        <v>43334</v>
      </c>
      <c r="F24" s="182">
        <v>43335</v>
      </c>
      <c r="G24" s="182">
        <v>43336</v>
      </c>
      <c r="H24" s="179">
        <v>43337</v>
      </c>
      <c r="I24" s="173"/>
      <c r="J24" s="190">
        <v>31</v>
      </c>
      <c r="K24" s="205" t="s">
        <v>107</v>
      </c>
      <c r="L24" s="173"/>
      <c r="M24" s="179">
        <v>43513</v>
      </c>
      <c r="N24" s="182">
        <v>43514</v>
      </c>
      <c r="O24" s="182">
        <v>43515</v>
      </c>
      <c r="P24" s="185">
        <v>43516</v>
      </c>
      <c r="Q24" s="182">
        <v>43517</v>
      </c>
      <c r="R24" s="182">
        <v>43518</v>
      </c>
      <c r="S24" s="179">
        <v>43519</v>
      </c>
      <c r="T24" s="173"/>
      <c r="U24" s="170"/>
      <c r="V24" s="170"/>
      <c r="W24" s="170"/>
      <c r="X24" s="170"/>
      <c r="Y24" s="170"/>
      <c r="Z24" s="170"/>
      <c r="AA24" s="188"/>
    </row>
    <row r="25" spans="1:40" s="93" customFormat="1" ht="12.75" customHeight="1" x14ac:dyDescent="0.2">
      <c r="A25" s="170"/>
      <c r="B25" s="179">
        <v>43338</v>
      </c>
      <c r="C25" s="182">
        <v>43339</v>
      </c>
      <c r="D25" s="181">
        <v>43340</v>
      </c>
      <c r="E25" s="182">
        <v>43341</v>
      </c>
      <c r="F25" s="180">
        <v>43342</v>
      </c>
      <c r="G25" s="193">
        <v>43343</v>
      </c>
      <c r="H25" s="179" t="str">
        <v/>
      </c>
      <c r="I25" s="173"/>
      <c r="J25" s="170"/>
      <c r="K25" s="205" t="s">
        <v>132</v>
      </c>
      <c r="L25" s="173"/>
      <c r="M25" s="179">
        <v>43520</v>
      </c>
      <c r="N25" s="182">
        <v>43521</v>
      </c>
      <c r="O25" s="181">
        <v>43522</v>
      </c>
      <c r="P25" s="182">
        <v>43523</v>
      </c>
      <c r="Q25" s="182">
        <v>43524</v>
      </c>
      <c r="R25" s="182" t="str">
        <v/>
      </c>
      <c r="S25" s="179" t="str">
        <v/>
      </c>
      <c r="T25" s="173"/>
      <c r="U25" s="170"/>
      <c r="V25" s="170"/>
      <c r="W25" s="170"/>
      <c r="X25" s="170"/>
      <c r="Y25" s="170"/>
      <c r="Z25" s="170"/>
      <c r="AA25" s="170"/>
    </row>
    <row r="26" spans="1:40" s="93" customFormat="1" ht="10.5" customHeight="1" x14ac:dyDescent="0.2">
      <c r="A26" s="170"/>
      <c r="B26" s="179" t="str">
        <v/>
      </c>
      <c r="C26" s="182" t="str">
        <v/>
      </c>
      <c r="D26" s="182" t="str">
        <v/>
      </c>
      <c r="E26" s="182" t="str">
        <v/>
      </c>
      <c r="F26" s="182" t="str">
        <v/>
      </c>
      <c r="G26" s="182" t="str">
        <v/>
      </c>
      <c r="H26" s="179" t="str">
        <v/>
      </c>
      <c r="I26" s="173"/>
      <c r="J26" s="170"/>
      <c r="K26" s="170"/>
      <c r="L26" s="170"/>
      <c r="M26" s="179" t="str">
        <v/>
      </c>
      <c r="N26" s="182" t="str">
        <v/>
      </c>
      <c r="O26" s="182" t="str">
        <v/>
      </c>
      <c r="P26" s="182" t="str">
        <v/>
      </c>
      <c r="Q26" s="182" t="str">
        <v/>
      </c>
      <c r="R26" s="182" t="str">
        <v/>
      </c>
      <c r="S26" s="179" t="str">
        <v/>
      </c>
      <c r="T26" s="173"/>
      <c r="U26" s="170"/>
      <c r="V26" s="170"/>
      <c r="W26" s="170"/>
      <c r="X26" s="170"/>
      <c r="Y26" s="170"/>
      <c r="Z26" s="170"/>
      <c r="AA26" s="170"/>
    </row>
    <row r="27" spans="1:40" s="93" customFormat="1" ht="4.5" customHeight="1" x14ac:dyDescent="0.2">
      <c r="A27" s="170"/>
      <c r="B27" s="173"/>
      <c r="C27" s="173"/>
      <c r="D27" s="173"/>
      <c r="E27" s="173"/>
      <c r="F27" s="173"/>
      <c r="G27" s="173"/>
      <c r="H27" s="173"/>
      <c r="I27" s="173"/>
      <c r="J27" s="170"/>
      <c r="K27" s="170"/>
      <c r="L27" s="173"/>
      <c r="M27" s="173"/>
      <c r="N27" s="173"/>
      <c r="O27" s="173"/>
      <c r="P27" s="173"/>
      <c r="Q27" s="173"/>
      <c r="R27" s="173"/>
      <c r="S27" s="173"/>
      <c r="T27" s="173"/>
      <c r="U27" s="170"/>
      <c r="V27" s="170"/>
      <c r="W27" s="170"/>
      <c r="X27" s="170"/>
      <c r="Y27" s="206"/>
      <c r="Z27" s="170"/>
      <c r="AA27" s="170"/>
    </row>
    <row r="28" spans="1:40" s="93" customFormat="1" ht="10.5" x14ac:dyDescent="0.2">
      <c r="A28" s="170"/>
      <c r="B28" s="362">
        <f>DATE(year,9,1)</f>
        <v>43344</v>
      </c>
      <c r="C28" s="363"/>
      <c r="D28" s="363"/>
      <c r="E28" s="363"/>
      <c r="F28" s="363"/>
      <c r="G28" s="363"/>
      <c r="H28" s="363"/>
      <c r="I28" s="173"/>
      <c r="J28" s="364" t="s">
        <v>108</v>
      </c>
      <c r="K28" s="364"/>
      <c r="L28" s="173"/>
      <c r="M28" s="362">
        <f>DATE(year+1,3,1)</f>
        <v>43525</v>
      </c>
      <c r="N28" s="363"/>
      <c r="O28" s="363"/>
      <c r="P28" s="363"/>
      <c r="Q28" s="363"/>
      <c r="R28" s="363"/>
      <c r="S28" s="363"/>
      <c r="T28" s="173"/>
      <c r="U28" s="364" t="s">
        <v>109</v>
      </c>
      <c r="V28" s="364"/>
      <c r="W28" s="170"/>
      <c r="X28" s="170"/>
      <c r="Y28" s="203"/>
      <c r="Z28" s="170"/>
      <c r="AA28" s="170"/>
    </row>
    <row r="29" spans="1:40" s="93" customFormat="1" ht="10.5" x14ac:dyDescent="0.25">
      <c r="A29" s="170"/>
      <c r="B29" s="175" t="str">
        <f>IF(startday=1,INDEX(weekDayNames,1),INDEX(weekDayNames,2))</f>
        <v>Su</v>
      </c>
      <c r="C29" s="176" t="str">
        <f>IF(startday=1,INDEX(weekDayNames,2),INDEX(weekDayNames,3))</f>
        <v>M</v>
      </c>
      <c r="D29" s="176" t="str">
        <f>IF(startday=1,INDEX(weekDayNames,3),INDEX(weekDayNames,4))</f>
        <v>Tu</v>
      </c>
      <c r="E29" s="176" t="str">
        <f>IF(startday=1,INDEX(weekDayNames,4),INDEX(weekDayNames,5))</f>
        <v>W</v>
      </c>
      <c r="F29" s="176" t="str">
        <f>IF(startday=1,INDEX(weekDayNames,5),INDEX(weekDayNames,6))</f>
        <v>Th</v>
      </c>
      <c r="G29" s="176" t="str">
        <f>IF(startday=1,INDEX(weekDayNames,6),INDEX(weekDayNames,7))</f>
        <v>F</v>
      </c>
      <c r="H29" s="175" t="str">
        <f>IF(startday=1,INDEX(weekDayNames,7),INDEX(weekDayNames,1))</f>
        <v>Sa</v>
      </c>
      <c r="I29" s="173"/>
      <c r="J29" s="177">
        <v>5</v>
      </c>
      <c r="K29" s="178" t="s">
        <v>123</v>
      </c>
      <c r="L29" s="173"/>
      <c r="M29" s="175" t="str">
        <f>IF(startday=1,INDEX(weekDayNames,1),INDEX(weekDayNames,2))</f>
        <v>Su</v>
      </c>
      <c r="N29" s="176" t="str">
        <f>IF(startday=1,INDEX(weekDayNames,2),INDEX(weekDayNames,3))</f>
        <v>M</v>
      </c>
      <c r="O29" s="176" t="str">
        <f>IF(startday=1,INDEX(weekDayNames,3),INDEX(weekDayNames,4))</f>
        <v>Tu</v>
      </c>
      <c r="P29" s="176" t="str">
        <f>IF(startday=1,INDEX(weekDayNames,4),INDEX(weekDayNames,5))</f>
        <v>W</v>
      </c>
      <c r="Q29" s="176" t="str">
        <f>IF(startday=1,INDEX(weekDayNames,5),INDEX(weekDayNames,6))</f>
        <v>Th</v>
      </c>
      <c r="R29" s="176" t="str">
        <f>IF(startday=1,INDEX(weekDayNames,6),INDEX(weekDayNames,7))</f>
        <v>F</v>
      </c>
      <c r="S29" s="175" t="str">
        <f>IF(startday=1,INDEX(weekDayNames,7),INDEX(weekDayNames,1))</f>
        <v>Sa</v>
      </c>
      <c r="T29" s="173"/>
      <c r="U29" s="207" t="s">
        <v>133</v>
      </c>
      <c r="V29" s="170" t="s">
        <v>134</v>
      </c>
      <c r="W29" s="170"/>
      <c r="X29" s="170"/>
      <c r="Y29" s="170"/>
      <c r="Z29" s="170"/>
      <c r="AA29" s="170"/>
    </row>
    <row r="30" spans="1:40" s="93" customFormat="1" ht="10.5" x14ac:dyDescent="0.25">
      <c r="A30" s="170"/>
      <c r="B30" s="179" t="str">
        <f t="array" ref="B30:H35">IF(MONTH(B28)&lt;&gt;MONTH(DATE(YEAR(B28),MONTH(B28),1)-WEEKDAY(DATE(YEAR(B28),MONTH(B28),1),startday)+(WeekNo-1)*7+WeekDay),"",DATE(YEAR(B28),MONTH(B28),1)-WEEKDAY(DATE(YEAR(B28),MONTH(B28),1),startday)+(WeekNo-1)*7+WeekDay)</f>
        <v/>
      </c>
      <c r="C30" s="193" t="str">
        <v/>
      </c>
      <c r="D30" s="182" t="str">
        <v/>
      </c>
      <c r="E30" s="182" t="str">
        <v/>
      </c>
      <c r="F30" s="182" t="str">
        <v/>
      </c>
      <c r="G30" s="182" t="str">
        <v/>
      </c>
      <c r="H30" s="179">
        <v>43344</v>
      </c>
      <c r="I30" s="173"/>
      <c r="J30" s="183">
        <v>11</v>
      </c>
      <c r="K30" s="184" t="s">
        <v>104</v>
      </c>
      <c r="L30" s="173"/>
      <c r="M30" s="179" t="str">
        <f t="array" ref="M30:S35">IF(MONTH(M28)&lt;&gt;MONTH(DATE(YEAR(M28),MONTH(M28),1)-WEEKDAY(DATE(YEAR(M28),MONTH(M28),1),startday)+(WeekNo-1)*7+WeekDay),"",DATE(YEAR(M28),MONTH(M28),1)-WEEKDAY(DATE(YEAR(M28),MONTH(M28),1),startday)+(WeekNo-1)*7+WeekDay)</f>
        <v/>
      </c>
      <c r="N30" s="182" t="str">
        <v/>
      </c>
      <c r="O30" s="182" t="str">
        <v/>
      </c>
      <c r="P30" s="182" t="str">
        <v/>
      </c>
      <c r="Q30" s="182" t="str">
        <v/>
      </c>
      <c r="R30" s="182">
        <v>43525</v>
      </c>
      <c r="S30" s="179">
        <v>43526</v>
      </c>
      <c r="T30" s="173"/>
      <c r="U30" s="183">
        <v>12</v>
      </c>
      <c r="V30" s="184" t="s">
        <v>104</v>
      </c>
      <c r="W30" s="170"/>
      <c r="X30" s="170"/>
      <c r="Y30" s="203"/>
      <c r="Z30" s="170"/>
      <c r="AA30" s="170"/>
    </row>
    <row r="31" spans="1:40" s="93" customFormat="1" ht="10.5" x14ac:dyDescent="0.25">
      <c r="A31" s="170"/>
      <c r="B31" s="179">
        <v>43345</v>
      </c>
      <c r="C31" s="182">
        <v>43346</v>
      </c>
      <c r="D31" s="182">
        <v>43347</v>
      </c>
      <c r="E31" s="185">
        <v>43348</v>
      </c>
      <c r="F31" s="182">
        <v>43349</v>
      </c>
      <c r="G31" s="182">
        <v>43350</v>
      </c>
      <c r="H31" s="179">
        <v>43351</v>
      </c>
      <c r="I31" s="173"/>
      <c r="J31" s="177">
        <v>19</v>
      </c>
      <c r="K31" s="178" t="s">
        <v>123</v>
      </c>
      <c r="L31" s="173"/>
      <c r="M31" s="179">
        <v>43527</v>
      </c>
      <c r="N31" s="182">
        <v>43528</v>
      </c>
      <c r="O31" s="182">
        <v>43529</v>
      </c>
      <c r="P31" s="182">
        <v>43530</v>
      </c>
      <c r="Q31" s="185">
        <v>43531</v>
      </c>
      <c r="R31" s="185">
        <v>43532</v>
      </c>
      <c r="S31" s="179">
        <v>43533</v>
      </c>
      <c r="T31" s="173"/>
      <c r="U31" s="208">
        <v>20</v>
      </c>
      <c r="V31" s="178" t="s">
        <v>123</v>
      </c>
      <c r="W31" s="170"/>
      <c r="X31" s="170"/>
      <c r="Y31" s="203"/>
      <c r="Z31" s="170"/>
      <c r="AA31" s="170"/>
    </row>
    <row r="32" spans="1:40" s="94" customFormat="1" ht="13.5" customHeight="1" x14ac:dyDescent="0.3">
      <c r="A32" s="171"/>
      <c r="B32" s="179">
        <v>43352</v>
      </c>
      <c r="C32" s="182">
        <v>43353</v>
      </c>
      <c r="D32" s="181">
        <v>43354</v>
      </c>
      <c r="E32" s="182">
        <v>43355</v>
      </c>
      <c r="F32" s="182">
        <v>43356</v>
      </c>
      <c r="G32" s="182">
        <v>43357</v>
      </c>
      <c r="H32" s="179">
        <v>43358</v>
      </c>
      <c r="I32" s="173"/>
      <c r="J32" s="183">
        <v>25</v>
      </c>
      <c r="K32" s="184" t="s">
        <v>104</v>
      </c>
      <c r="L32" s="173"/>
      <c r="M32" s="179">
        <v>43534</v>
      </c>
      <c r="N32" s="182">
        <v>43535</v>
      </c>
      <c r="O32" s="181">
        <v>43536</v>
      </c>
      <c r="P32" s="182">
        <v>43537</v>
      </c>
      <c r="Q32" s="182">
        <v>43538</v>
      </c>
      <c r="R32" s="182">
        <v>43539</v>
      </c>
      <c r="S32" s="179">
        <v>43540</v>
      </c>
      <c r="T32" s="173"/>
      <c r="U32" s="183">
        <v>26</v>
      </c>
      <c r="V32" s="184" t="s">
        <v>104</v>
      </c>
      <c r="W32" s="171"/>
      <c r="X32" s="171"/>
      <c r="Y32" s="171"/>
      <c r="Z32" s="171"/>
      <c r="AA32" s="170"/>
      <c r="AB32" s="93"/>
    </row>
    <row r="33" spans="1:28" s="93" customFormat="1" ht="11.5" x14ac:dyDescent="0.3">
      <c r="A33" s="170"/>
      <c r="B33" s="179">
        <v>43359</v>
      </c>
      <c r="C33" s="182">
        <v>43360</v>
      </c>
      <c r="D33" s="182">
        <v>43361</v>
      </c>
      <c r="E33" s="185">
        <v>43362</v>
      </c>
      <c r="F33" s="182">
        <v>43363</v>
      </c>
      <c r="G33" s="182">
        <v>43364</v>
      </c>
      <c r="H33" s="209">
        <v>43365</v>
      </c>
      <c r="I33" s="173"/>
      <c r="J33" s="190">
        <v>28</v>
      </c>
      <c r="K33" s="210" t="s">
        <v>144</v>
      </c>
      <c r="L33" s="173"/>
      <c r="M33" s="179">
        <v>43541</v>
      </c>
      <c r="N33" s="182">
        <v>43542</v>
      </c>
      <c r="O33" s="182">
        <v>43543</v>
      </c>
      <c r="P33" s="185">
        <v>43544</v>
      </c>
      <c r="Q33" s="182">
        <v>43545</v>
      </c>
      <c r="R33" s="182">
        <v>43546</v>
      </c>
      <c r="S33" s="179">
        <v>43547</v>
      </c>
      <c r="T33" s="189"/>
      <c r="U33" s="190">
        <v>30</v>
      </c>
      <c r="V33" s="210" t="s">
        <v>146</v>
      </c>
      <c r="W33" s="170"/>
      <c r="X33" s="170"/>
      <c r="Y33" s="170"/>
      <c r="Z33" s="170"/>
      <c r="AA33" s="171"/>
    </row>
    <row r="34" spans="1:28" s="93" customFormat="1" ht="10.5" x14ac:dyDescent="0.2">
      <c r="A34" s="170"/>
      <c r="B34" s="179">
        <v>43366</v>
      </c>
      <c r="C34" s="182">
        <v>43367</v>
      </c>
      <c r="D34" s="181">
        <v>43368</v>
      </c>
      <c r="E34" s="182">
        <v>43369</v>
      </c>
      <c r="F34" s="182">
        <v>43370</v>
      </c>
      <c r="G34" s="180">
        <v>43371</v>
      </c>
      <c r="H34" s="179">
        <v>43372</v>
      </c>
      <c r="I34" s="173"/>
      <c r="J34" s="211"/>
      <c r="K34" s="212"/>
      <c r="L34" s="173"/>
      <c r="M34" s="179">
        <v>43548</v>
      </c>
      <c r="N34" s="182">
        <v>43549</v>
      </c>
      <c r="O34" s="181">
        <v>43550</v>
      </c>
      <c r="P34" s="182">
        <v>43551</v>
      </c>
      <c r="Q34" s="182">
        <v>43552</v>
      </c>
      <c r="R34" s="182">
        <v>43553</v>
      </c>
      <c r="S34" s="179">
        <v>43554</v>
      </c>
      <c r="T34" s="173"/>
      <c r="U34" s="213" t="s">
        <v>135</v>
      </c>
      <c r="V34" s="213"/>
      <c r="W34" s="170"/>
      <c r="X34" s="170"/>
      <c r="Y34" s="170"/>
      <c r="Z34" s="170"/>
      <c r="AA34" s="170"/>
    </row>
    <row r="35" spans="1:28" s="93" customFormat="1" ht="2.25" customHeight="1" x14ac:dyDescent="0.3">
      <c r="A35" s="170"/>
      <c r="B35" s="179">
        <v>43373</v>
      </c>
      <c r="C35" s="182" t="str">
        <v/>
      </c>
      <c r="D35" s="182" t="str">
        <v/>
      </c>
      <c r="E35" s="182" t="str">
        <v/>
      </c>
      <c r="F35" s="182" t="str">
        <v/>
      </c>
      <c r="G35" s="182" t="str">
        <v/>
      </c>
      <c r="H35" s="179" t="str">
        <v/>
      </c>
      <c r="I35" s="173"/>
      <c r="J35" s="200"/>
      <c r="K35" s="189"/>
      <c r="L35" s="173"/>
      <c r="M35" s="179">
        <v>43555</v>
      </c>
      <c r="N35" s="182" t="str">
        <v/>
      </c>
      <c r="O35" s="182" t="str">
        <v/>
      </c>
      <c r="P35" s="182" t="str">
        <v/>
      </c>
      <c r="Q35" s="182" t="str">
        <v/>
      </c>
      <c r="R35" s="182" t="str">
        <v/>
      </c>
      <c r="S35" s="179" t="str">
        <v/>
      </c>
      <c r="T35" s="173"/>
      <c r="U35" s="170"/>
      <c r="V35" s="170"/>
      <c r="W35" s="170"/>
      <c r="X35" s="170"/>
      <c r="Y35" s="361"/>
      <c r="Z35" s="171"/>
      <c r="AA35" s="170"/>
      <c r="AB35" s="94"/>
    </row>
    <row r="36" spans="1:28" s="93" customFormat="1" ht="5.25" customHeight="1" x14ac:dyDescent="0.2">
      <c r="A36" s="170"/>
      <c r="B36" s="173"/>
      <c r="C36" s="173"/>
      <c r="D36" s="173"/>
      <c r="E36" s="173"/>
      <c r="F36" s="173"/>
      <c r="G36" s="173"/>
      <c r="H36" s="173"/>
      <c r="I36" s="173"/>
      <c r="J36" s="170"/>
      <c r="K36" s="170"/>
      <c r="L36" s="173"/>
      <c r="M36" s="173"/>
      <c r="N36" s="173"/>
      <c r="O36" s="173"/>
      <c r="P36" s="173"/>
      <c r="Q36" s="173"/>
      <c r="R36" s="173"/>
      <c r="S36" s="173"/>
      <c r="T36" s="173"/>
      <c r="U36" s="173"/>
      <c r="V36" s="173"/>
      <c r="W36" s="170"/>
      <c r="X36" s="170"/>
      <c r="Y36" s="361"/>
      <c r="Z36" s="170"/>
      <c r="AA36" s="170"/>
    </row>
    <row r="37" spans="1:28" s="93" customFormat="1" ht="10.5" x14ac:dyDescent="0.2">
      <c r="A37" s="170"/>
      <c r="B37" s="362">
        <f>DATE(year,10,1)</f>
        <v>43374</v>
      </c>
      <c r="C37" s="363"/>
      <c r="D37" s="363"/>
      <c r="E37" s="363"/>
      <c r="F37" s="363"/>
      <c r="G37" s="363"/>
      <c r="H37" s="363"/>
      <c r="I37" s="173"/>
      <c r="J37" s="364" t="s">
        <v>110</v>
      </c>
      <c r="K37" s="364"/>
      <c r="L37" s="173"/>
      <c r="M37" s="362">
        <f>DATE(year+1,4,1)</f>
        <v>43556</v>
      </c>
      <c r="N37" s="363"/>
      <c r="O37" s="363"/>
      <c r="P37" s="363"/>
      <c r="Q37" s="363"/>
      <c r="R37" s="363"/>
      <c r="S37" s="363"/>
      <c r="T37" s="173"/>
      <c r="U37" s="364" t="s">
        <v>111</v>
      </c>
      <c r="V37" s="364"/>
      <c r="W37" s="170"/>
      <c r="X37" s="170"/>
      <c r="Y37" s="361"/>
      <c r="Z37" s="170"/>
      <c r="AA37" s="170"/>
    </row>
    <row r="38" spans="1:28" s="93" customFormat="1" ht="10.5" x14ac:dyDescent="0.25">
      <c r="A38" s="170"/>
      <c r="B38" s="175" t="str">
        <f>IF(startday=1,INDEX(weekDayNames,1),INDEX(weekDayNames,2))</f>
        <v>Su</v>
      </c>
      <c r="C38" s="176" t="str">
        <f>IF(startday=1,INDEX(weekDayNames,2),INDEX(weekDayNames,3))</f>
        <v>M</v>
      </c>
      <c r="D38" s="176" t="str">
        <f>IF(startday=1,INDEX(weekDayNames,3),INDEX(weekDayNames,4))</f>
        <v>Tu</v>
      </c>
      <c r="E38" s="176" t="str">
        <f>IF(startday=1,INDEX(weekDayNames,4),INDEX(weekDayNames,5))</f>
        <v>W</v>
      </c>
      <c r="F38" s="176" t="str">
        <f>IF(startday=1,INDEX(weekDayNames,5),INDEX(weekDayNames,6))</f>
        <v>Th</v>
      </c>
      <c r="G38" s="176" t="str">
        <f>IF(startday=1,INDEX(weekDayNames,6),INDEX(weekDayNames,7))</f>
        <v>F</v>
      </c>
      <c r="H38" s="175" t="str">
        <f>IF(startday=1,INDEX(weekDayNames,7),INDEX(weekDayNames,1))</f>
        <v>Sa</v>
      </c>
      <c r="I38" s="173"/>
      <c r="J38" s="177">
        <v>3</v>
      </c>
      <c r="K38" s="178" t="s">
        <v>123</v>
      </c>
      <c r="L38" s="170"/>
      <c r="M38" s="175" t="str">
        <f>IF(startday=1,INDEX(weekDayNames,1),INDEX(weekDayNames,2))</f>
        <v>Su</v>
      </c>
      <c r="N38" s="176" t="str">
        <f>IF(startday=1,INDEX(weekDayNames,2),INDEX(weekDayNames,3))</f>
        <v>M</v>
      </c>
      <c r="O38" s="176" t="str">
        <f>IF(startday=1,INDEX(weekDayNames,3),INDEX(weekDayNames,4))</f>
        <v>Tu</v>
      </c>
      <c r="P38" s="176" t="str">
        <f>IF(startday=1,INDEX(weekDayNames,4),INDEX(weekDayNames,5))</f>
        <v>W</v>
      </c>
      <c r="Q38" s="176" t="str">
        <f>IF(startday=1,INDEX(weekDayNames,5),INDEX(weekDayNames,6))</f>
        <v>Th</v>
      </c>
      <c r="R38" s="176" t="str">
        <f>IF(startday=1,INDEX(weekDayNames,6),INDEX(weekDayNames,7))</f>
        <v>F</v>
      </c>
      <c r="S38" s="175" t="str">
        <f>IF(startday=1,INDEX(weekDayNames,7),INDEX(weekDayNames,1))</f>
        <v>Sa</v>
      </c>
      <c r="T38" s="173"/>
      <c r="U38" s="177">
        <v>3</v>
      </c>
      <c r="V38" s="178" t="s">
        <v>123</v>
      </c>
      <c r="W38" s="170"/>
      <c r="X38" s="170"/>
      <c r="Y38" s="361"/>
      <c r="Z38" s="170"/>
      <c r="AA38" s="170"/>
    </row>
    <row r="39" spans="1:28" s="93" customFormat="1" ht="11.5" x14ac:dyDescent="0.3">
      <c r="A39" s="170"/>
      <c r="B39" s="179" t="str">
        <f t="array" ref="B39:H44">IF(MONTH(B37)&lt;&gt;MONTH(DATE(YEAR(B37),MONTH(B37),1)-WEEKDAY(DATE(YEAR(B37),MONTH(B37),1),startday)+(WeekNo-1)*7+WeekDay),"",DATE(YEAR(B37),MONTH(B37),1)-WEEKDAY(DATE(YEAR(B37),MONTH(B37),1),startday)+(WeekNo-1)*7+WeekDay)</f>
        <v/>
      </c>
      <c r="C39" s="182">
        <v>43374</v>
      </c>
      <c r="D39" s="182">
        <v>43375</v>
      </c>
      <c r="E39" s="185">
        <v>43376</v>
      </c>
      <c r="F39" s="193">
        <v>43377</v>
      </c>
      <c r="G39" s="182">
        <v>43378</v>
      </c>
      <c r="H39" s="179">
        <v>43379</v>
      </c>
      <c r="I39" s="189"/>
      <c r="J39" s="183">
        <v>9</v>
      </c>
      <c r="K39" s="184" t="s">
        <v>104</v>
      </c>
      <c r="L39" s="170"/>
      <c r="M39" s="179" t="str">
        <f t="array" ref="M39:S44">IF(MONTH(M37)&lt;&gt;MONTH(DATE(YEAR(M37),MONTH(M37),1)-WEEKDAY(DATE(YEAR(M37),MONTH(M37),1),startday)+(WeekNo-1)*7+WeekDay),"",DATE(YEAR(M37),MONTH(M37),1)-WEEKDAY(DATE(YEAR(M37),MONTH(M37),1),startday)+(WeekNo-1)*7+WeekDay)</f>
        <v/>
      </c>
      <c r="N39" s="182">
        <v>43556</v>
      </c>
      <c r="O39" s="182">
        <v>43557</v>
      </c>
      <c r="P39" s="185">
        <v>43558</v>
      </c>
      <c r="Q39" s="182">
        <v>43559</v>
      </c>
      <c r="R39" s="182">
        <v>43560</v>
      </c>
      <c r="S39" s="179">
        <v>43561</v>
      </c>
      <c r="T39" s="173"/>
      <c r="U39" s="183">
        <v>9</v>
      </c>
      <c r="V39" s="184" t="s">
        <v>104</v>
      </c>
      <c r="W39" s="170"/>
      <c r="X39" s="170"/>
      <c r="Y39" s="361"/>
      <c r="Z39" s="170"/>
      <c r="AA39" s="171"/>
    </row>
    <row r="40" spans="1:28" s="93" customFormat="1" ht="10.5" x14ac:dyDescent="0.25">
      <c r="A40" s="170"/>
      <c r="B40" s="179">
        <v>43380</v>
      </c>
      <c r="C40" s="182">
        <v>43381</v>
      </c>
      <c r="D40" s="181">
        <v>43382</v>
      </c>
      <c r="E40" s="182">
        <v>43383</v>
      </c>
      <c r="F40" s="182">
        <v>43384</v>
      </c>
      <c r="G40" s="182">
        <v>43385</v>
      </c>
      <c r="H40" s="179">
        <v>43386</v>
      </c>
      <c r="I40" s="189"/>
      <c r="J40" s="177">
        <v>17</v>
      </c>
      <c r="K40" s="178" t="s">
        <v>123</v>
      </c>
      <c r="L40" s="173"/>
      <c r="M40" s="179">
        <v>43562</v>
      </c>
      <c r="N40" s="182">
        <v>43563</v>
      </c>
      <c r="O40" s="181">
        <v>43564</v>
      </c>
      <c r="P40" s="182">
        <v>43565</v>
      </c>
      <c r="Q40" s="182">
        <v>43566</v>
      </c>
      <c r="R40" s="182">
        <v>43567</v>
      </c>
      <c r="S40" s="179">
        <v>43568</v>
      </c>
      <c r="T40" s="173"/>
      <c r="U40" s="208">
        <v>17</v>
      </c>
      <c r="V40" s="178" t="s">
        <v>123</v>
      </c>
      <c r="W40" s="170"/>
      <c r="X40" s="170"/>
      <c r="Y40" s="203"/>
      <c r="Z40" s="170"/>
      <c r="AA40" s="170"/>
    </row>
    <row r="41" spans="1:28" s="94" customFormat="1" ht="13.5" customHeight="1" x14ac:dyDescent="0.3">
      <c r="A41" s="171"/>
      <c r="B41" s="214">
        <v>43387</v>
      </c>
      <c r="C41" s="193">
        <v>43388</v>
      </c>
      <c r="D41" s="193">
        <v>43389</v>
      </c>
      <c r="E41" s="185">
        <v>43390</v>
      </c>
      <c r="F41" s="181">
        <v>43391</v>
      </c>
      <c r="G41" s="181">
        <v>43392</v>
      </c>
      <c r="H41" s="215">
        <v>43393</v>
      </c>
      <c r="I41" s="173"/>
      <c r="J41" s="183" t="s">
        <v>136</v>
      </c>
      <c r="K41" s="170" t="s">
        <v>137</v>
      </c>
      <c r="L41" s="170"/>
      <c r="M41" s="179">
        <v>43569</v>
      </c>
      <c r="N41" s="182">
        <v>43570</v>
      </c>
      <c r="O41" s="182">
        <v>43571</v>
      </c>
      <c r="P41" s="185">
        <v>43572</v>
      </c>
      <c r="Q41" s="182">
        <v>43573</v>
      </c>
      <c r="R41" s="182">
        <v>43574</v>
      </c>
      <c r="S41" s="179">
        <v>43575</v>
      </c>
      <c r="T41" s="173"/>
      <c r="U41" s="183">
        <v>23</v>
      </c>
      <c r="V41" s="184" t="s">
        <v>104</v>
      </c>
      <c r="W41" s="171"/>
      <c r="X41" s="171"/>
      <c r="Y41" s="171"/>
      <c r="Z41" s="171"/>
      <c r="AA41" s="170"/>
      <c r="AB41" s="93"/>
    </row>
    <row r="42" spans="1:28" s="93" customFormat="1" ht="10.5" x14ac:dyDescent="0.25">
      <c r="A42" s="170"/>
      <c r="B42" s="179">
        <v>43394</v>
      </c>
      <c r="C42" s="182">
        <v>43395</v>
      </c>
      <c r="D42" s="182">
        <v>43396</v>
      </c>
      <c r="E42" s="182">
        <v>43397</v>
      </c>
      <c r="F42" s="182">
        <v>43398</v>
      </c>
      <c r="G42" s="182">
        <v>43399</v>
      </c>
      <c r="H42" s="179">
        <v>43400</v>
      </c>
      <c r="I42" s="173"/>
      <c r="J42" s="177">
        <v>31</v>
      </c>
      <c r="K42" s="178" t="s">
        <v>123</v>
      </c>
      <c r="L42" s="173"/>
      <c r="M42" s="179">
        <v>43576</v>
      </c>
      <c r="N42" s="182">
        <v>43577</v>
      </c>
      <c r="O42" s="181">
        <v>43578</v>
      </c>
      <c r="P42" s="182">
        <v>43579</v>
      </c>
      <c r="Q42" s="182">
        <v>43580</v>
      </c>
      <c r="R42" s="182">
        <v>43581</v>
      </c>
      <c r="S42" s="179">
        <v>43582</v>
      </c>
      <c r="T42" s="173"/>
      <c r="U42" s="216">
        <v>30</v>
      </c>
      <c r="V42" s="192" t="s">
        <v>138</v>
      </c>
      <c r="W42" s="170"/>
      <c r="X42" s="170"/>
      <c r="Y42" s="170"/>
      <c r="Z42" s="170"/>
      <c r="AA42" s="170"/>
    </row>
    <row r="43" spans="1:28" s="93" customFormat="1" ht="10.5" x14ac:dyDescent="0.2">
      <c r="A43" s="170"/>
      <c r="B43" s="179">
        <v>43401</v>
      </c>
      <c r="C43" s="182">
        <v>43402</v>
      </c>
      <c r="D43" s="182">
        <v>43403</v>
      </c>
      <c r="E43" s="180">
        <v>43404</v>
      </c>
      <c r="F43" s="182" t="str">
        <v/>
      </c>
      <c r="G43" s="195" t="str">
        <v/>
      </c>
      <c r="H43" s="179" t="str">
        <v/>
      </c>
      <c r="I43" s="173"/>
      <c r="J43" s="190">
        <v>31</v>
      </c>
      <c r="K43" s="192" t="s">
        <v>139</v>
      </c>
      <c r="L43" s="173"/>
      <c r="M43" s="179">
        <v>43583</v>
      </c>
      <c r="N43" s="182">
        <v>43584</v>
      </c>
      <c r="O43" s="216">
        <v>43585</v>
      </c>
      <c r="P43" s="182" t="str">
        <v/>
      </c>
      <c r="Q43" s="182" t="str">
        <v/>
      </c>
      <c r="R43" s="195" t="str">
        <v/>
      </c>
      <c r="S43" s="179" t="str">
        <v/>
      </c>
      <c r="T43" s="173"/>
      <c r="U43" s="217"/>
      <c r="V43" s="218"/>
      <c r="W43" s="170"/>
      <c r="X43" s="170"/>
      <c r="Y43" s="170"/>
      <c r="Z43" s="170"/>
      <c r="AA43" s="170"/>
    </row>
    <row r="44" spans="1:28" s="93" customFormat="1" ht="1.5" customHeight="1" x14ac:dyDescent="0.3">
      <c r="A44" s="170"/>
      <c r="B44" s="214" t="str">
        <v/>
      </c>
      <c r="C44" s="182" t="str">
        <v/>
      </c>
      <c r="D44" s="182" t="str">
        <v/>
      </c>
      <c r="E44" s="182" t="str">
        <v/>
      </c>
      <c r="F44" s="182" t="str">
        <v/>
      </c>
      <c r="G44" s="182" t="str">
        <v/>
      </c>
      <c r="H44" s="179" t="str">
        <v/>
      </c>
      <c r="I44" s="173"/>
      <c r="J44" s="192"/>
      <c r="K44" s="192"/>
      <c r="L44" s="173"/>
      <c r="M44" s="179" t="str">
        <v/>
      </c>
      <c r="N44" s="182" t="str">
        <v/>
      </c>
      <c r="O44" s="182" t="str">
        <v/>
      </c>
      <c r="P44" s="182" t="str">
        <v/>
      </c>
      <c r="Q44" s="182" t="str">
        <v/>
      </c>
      <c r="R44" s="182" t="str">
        <v/>
      </c>
      <c r="S44" s="179" t="str">
        <v/>
      </c>
      <c r="T44" s="173"/>
      <c r="U44" s="170"/>
      <c r="V44" s="170"/>
      <c r="W44" s="170"/>
      <c r="X44" s="170"/>
      <c r="Y44" s="170"/>
      <c r="Z44" s="170"/>
      <c r="AA44" s="170"/>
      <c r="AB44" s="94"/>
    </row>
    <row r="45" spans="1:28" s="93" customFormat="1" ht="5.25" customHeight="1" x14ac:dyDescent="0.2">
      <c r="A45" s="170"/>
      <c r="B45" s="173"/>
      <c r="C45" s="173"/>
      <c r="D45" s="173"/>
      <c r="E45" s="173"/>
      <c r="F45" s="173"/>
      <c r="G45" s="173"/>
      <c r="H45" s="173"/>
      <c r="I45" s="173"/>
      <c r="J45" s="170"/>
      <c r="K45" s="170"/>
      <c r="L45" s="173"/>
      <c r="M45" s="173"/>
      <c r="N45" s="173"/>
      <c r="O45" s="173"/>
      <c r="P45" s="173"/>
      <c r="Q45" s="173"/>
      <c r="R45" s="173"/>
      <c r="S45" s="173"/>
      <c r="T45" s="173"/>
      <c r="U45" s="170"/>
      <c r="V45" s="170"/>
      <c r="W45" s="170"/>
      <c r="X45" s="170"/>
      <c r="Y45" s="170"/>
      <c r="Z45" s="170"/>
      <c r="AA45" s="170"/>
    </row>
    <row r="46" spans="1:28" s="93" customFormat="1" ht="10.5" x14ac:dyDescent="0.2">
      <c r="A46" s="170"/>
      <c r="B46" s="362">
        <f>DATE(year,11,1)</f>
        <v>43405</v>
      </c>
      <c r="C46" s="363"/>
      <c r="D46" s="363"/>
      <c r="E46" s="363"/>
      <c r="F46" s="363"/>
      <c r="G46" s="363"/>
      <c r="H46" s="363"/>
      <c r="I46" s="173"/>
      <c r="J46" s="364" t="s">
        <v>112</v>
      </c>
      <c r="K46" s="364"/>
      <c r="L46" s="173"/>
      <c r="M46" s="362">
        <f>DATE(year+1,5,1)</f>
        <v>43586</v>
      </c>
      <c r="N46" s="363"/>
      <c r="O46" s="363"/>
      <c r="P46" s="363"/>
      <c r="Q46" s="363"/>
      <c r="R46" s="363"/>
      <c r="S46" s="363"/>
      <c r="T46" s="173"/>
      <c r="U46" s="364" t="s">
        <v>113</v>
      </c>
      <c r="V46" s="364"/>
      <c r="W46" s="170"/>
      <c r="X46" s="170"/>
      <c r="Y46" s="170"/>
      <c r="Z46" s="170"/>
      <c r="AA46" s="170"/>
    </row>
    <row r="47" spans="1:28" s="93" customFormat="1" ht="10.5" x14ac:dyDescent="0.25">
      <c r="A47" s="170"/>
      <c r="B47" s="175" t="str">
        <f>IF(startday=1,INDEX(weekDayNames,1),INDEX(weekDayNames,2))</f>
        <v>Su</v>
      </c>
      <c r="C47" s="176" t="str">
        <f>IF(startday=1,INDEX(weekDayNames,2),INDEX(weekDayNames,3))</f>
        <v>M</v>
      </c>
      <c r="D47" s="176" t="str">
        <f>IF(startday=1,INDEX(weekDayNames,3),INDEX(weekDayNames,4))</f>
        <v>Tu</v>
      </c>
      <c r="E47" s="176" t="str">
        <f>IF(startday=1,INDEX(weekDayNames,4),INDEX(weekDayNames,5))</f>
        <v>W</v>
      </c>
      <c r="F47" s="176" t="str">
        <f>IF(startday=1,INDEX(weekDayNames,5),INDEX(weekDayNames,6))</f>
        <v>Th</v>
      </c>
      <c r="G47" s="176" t="str">
        <f>IF(startday=1,INDEX(weekDayNames,6),INDEX(weekDayNames,7))</f>
        <v>F</v>
      </c>
      <c r="H47" s="175" t="str">
        <f>IF(startday=1,INDEX(weekDayNames,7),INDEX(weekDayNames,1))</f>
        <v>Sa</v>
      </c>
      <c r="I47" s="173"/>
      <c r="J47" s="219">
        <v>1</v>
      </c>
      <c r="K47" s="220" t="s">
        <v>140</v>
      </c>
      <c r="L47" s="173"/>
      <c r="M47" s="175" t="str">
        <f>IF(startday=1,INDEX(weekDayNames,1),INDEX(weekDayNames,2))</f>
        <v>Su</v>
      </c>
      <c r="N47" s="176" t="str">
        <f>IF(startday=1,INDEX(weekDayNames,2),INDEX(weekDayNames,3))</f>
        <v>M</v>
      </c>
      <c r="O47" s="176" t="str">
        <f>IF(startday=1,INDEX(weekDayNames,3),INDEX(weekDayNames,4))</f>
        <v>Tu</v>
      </c>
      <c r="P47" s="176" t="str">
        <f>IF(startday=1,INDEX(weekDayNames,4),INDEX(weekDayNames,5))</f>
        <v>W</v>
      </c>
      <c r="Q47" s="176" t="str">
        <f>IF(startday=1,INDEX(weekDayNames,5),INDEX(weekDayNames,6))</f>
        <v>Th</v>
      </c>
      <c r="R47" s="176" t="str">
        <f>IF(startday=1,INDEX(weekDayNames,6),INDEX(weekDayNames,7))</f>
        <v>F</v>
      </c>
      <c r="S47" s="175" t="str">
        <f>IF(startday=1,INDEX(weekDayNames,7),INDEX(weekDayNames,1))</f>
        <v>Sa</v>
      </c>
      <c r="T47" s="173"/>
      <c r="U47" s="221">
        <v>1</v>
      </c>
      <c r="V47" s="222" t="s">
        <v>114</v>
      </c>
      <c r="W47" s="170"/>
      <c r="X47" s="170"/>
      <c r="Y47" s="170"/>
      <c r="Z47" s="170"/>
      <c r="AA47" s="170"/>
    </row>
    <row r="48" spans="1:28" s="93" customFormat="1" ht="12" customHeight="1" x14ac:dyDescent="0.2">
      <c r="A48" s="170"/>
      <c r="B48" s="179" t="str">
        <f t="array" ref="B48:H53">IF(MONTH(B46)&lt;&gt;MONTH(DATE(YEAR(B46),MONTH(B46),1)-WEEKDAY(DATE(YEAR(B46),MONTH(B46),1),startday)+(WeekNo-1)*7+WeekDay),"",DATE(YEAR(B46),MONTH(B46),1)-WEEKDAY(DATE(YEAR(B46),MONTH(B46),1),startday)+(WeekNo-1)*7+WeekDay)</f>
        <v/>
      </c>
      <c r="C48" s="182" t="str">
        <v/>
      </c>
      <c r="D48" s="223" t="str">
        <v/>
      </c>
      <c r="E48" s="181" t="str">
        <v/>
      </c>
      <c r="F48" s="181">
        <v>43405</v>
      </c>
      <c r="G48" s="182">
        <v>43406</v>
      </c>
      <c r="H48" s="179">
        <v>43407</v>
      </c>
      <c r="I48" s="173"/>
      <c r="J48" s="219">
        <v>1</v>
      </c>
      <c r="K48" s="220" t="s">
        <v>141</v>
      </c>
      <c r="L48" s="173"/>
      <c r="M48" s="179" t="str">
        <f t="array" ref="M48:S53">IF(MONTH(M46)&lt;&gt;MONTH(DATE(YEAR(M46),MONTH(M46),1)-WEEKDAY(DATE(YEAR(M46),MONTH(M46),1),startday)+(WeekNo-1)*7+WeekDay),"",DATE(YEAR(M46),MONTH(M46),1)-WEEKDAY(DATE(YEAR(M46),MONTH(M46),1),startday)+(WeekNo-1)*7+WeekDay)</f>
        <v/>
      </c>
      <c r="N48" s="224" t="str">
        <v/>
      </c>
      <c r="O48" s="181" t="str">
        <v/>
      </c>
      <c r="P48" s="181">
        <v>43586</v>
      </c>
      <c r="Q48" s="182">
        <v>43587</v>
      </c>
      <c r="R48" s="182">
        <v>43588</v>
      </c>
      <c r="S48" s="179">
        <v>43589</v>
      </c>
      <c r="T48" s="173"/>
      <c r="U48" s="202">
        <v>1</v>
      </c>
      <c r="V48" s="178" t="s">
        <v>123</v>
      </c>
      <c r="W48" s="170"/>
      <c r="X48" s="170"/>
      <c r="Y48" s="170"/>
      <c r="Z48" s="170"/>
      <c r="AA48" s="170"/>
    </row>
    <row r="49" spans="1:28" s="93" customFormat="1" ht="13.5" customHeight="1" x14ac:dyDescent="0.25">
      <c r="A49" s="170"/>
      <c r="B49" s="179">
        <v>43408</v>
      </c>
      <c r="C49" s="182">
        <v>43409</v>
      </c>
      <c r="D49" s="181">
        <v>43410</v>
      </c>
      <c r="E49" s="182">
        <v>43411</v>
      </c>
      <c r="F49" s="182">
        <v>43412</v>
      </c>
      <c r="G49" s="182">
        <v>43413</v>
      </c>
      <c r="H49" s="179">
        <v>43414</v>
      </c>
      <c r="I49" s="173"/>
      <c r="J49" s="183">
        <v>6</v>
      </c>
      <c r="K49" s="184" t="s">
        <v>104</v>
      </c>
      <c r="L49" s="173"/>
      <c r="M49" s="179">
        <v>43590</v>
      </c>
      <c r="N49" s="182">
        <v>43591</v>
      </c>
      <c r="O49" s="181">
        <v>43592</v>
      </c>
      <c r="P49" s="182">
        <v>43593</v>
      </c>
      <c r="Q49" s="182">
        <v>43594</v>
      </c>
      <c r="R49" s="182">
        <v>43595</v>
      </c>
      <c r="S49" s="179">
        <v>43596</v>
      </c>
      <c r="T49" s="173"/>
      <c r="U49" s="183">
        <v>7</v>
      </c>
      <c r="V49" s="184" t="s">
        <v>104</v>
      </c>
      <c r="W49" s="170"/>
      <c r="X49" s="170"/>
      <c r="Y49" s="206"/>
      <c r="Z49" s="170"/>
      <c r="AA49" s="170"/>
    </row>
    <row r="50" spans="1:28" s="94" customFormat="1" ht="11.5" x14ac:dyDescent="0.3">
      <c r="A50" s="171"/>
      <c r="B50" s="179">
        <v>43415</v>
      </c>
      <c r="C50" s="182">
        <v>43416</v>
      </c>
      <c r="D50" s="182">
        <v>43417</v>
      </c>
      <c r="E50" s="185">
        <v>43418</v>
      </c>
      <c r="F50" s="182">
        <v>43419</v>
      </c>
      <c r="G50" s="182">
        <v>43420</v>
      </c>
      <c r="H50" s="179">
        <v>43421</v>
      </c>
      <c r="I50" s="173"/>
      <c r="J50" s="201">
        <v>14</v>
      </c>
      <c r="K50" s="178" t="s">
        <v>123</v>
      </c>
      <c r="L50" s="173"/>
      <c r="M50" s="179">
        <v>43597</v>
      </c>
      <c r="N50" s="182">
        <v>43598</v>
      </c>
      <c r="O50" s="182">
        <v>43599</v>
      </c>
      <c r="P50" s="185">
        <v>43600</v>
      </c>
      <c r="Q50" s="182">
        <v>43601</v>
      </c>
      <c r="R50" s="182">
        <v>43602</v>
      </c>
      <c r="S50" s="179">
        <v>43603</v>
      </c>
      <c r="T50" s="173"/>
      <c r="U50" s="202">
        <v>15</v>
      </c>
      <c r="V50" s="178" t="s">
        <v>123</v>
      </c>
      <c r="W50" s="171"/>
      <c r="X50" s="171"/>
      <c r="Y50" s="203"/>
      <c r="Z50" s="170"/>
      <c r="AA50" s="170"/>
      <c r="AB50" s="93"/>
    </row>
    <row r="51" spans="1:28" s="93" customFormat="1" ht="11.5" x14ac:dyDescent="0.3">
      <c r="A51" s="170"/>
      <c r="B51" s="179">
        <v>43422</v>
      </c>
      <c r="C51" s="182">
        <v>43423</v>
      </c>
      <c r="D51" s="181">
        <v>43424</v>
      </c>
      <c r="E51" s="182">
        <v>43425</v>
      </c>
      <c r="F51" s="182">
        <v>43426</v>
      </c>
      <c r="G51" s="182">
        <v>43427</v>
      </c>
      <c r="H51" s="179">
        <v>43428</v>
      </c>
      <c r="I51" s="173"/>
      <c r="J51" s="183">
        <v>20</v>
      </c>
      <c r="K51" s="184" t="s">
        <v>104</v>
      </c>
      <c r="L51" s="173"/>
      <c r="M51" s="179">
        <v>43604</v>
      </c>
      <c r="N51" s="182">
        <v>43605</v>
      </c>
      <c r="O51" s="181">
        <v>43606</v>
      </c>
      <c r="P51" s="182">
        <v>43607</v>
      </c>
      <c r="Q51" s="182">
        <v>43608</v>
      </c>
      <c r="R51" s="182">
        <v>43609</v>
      </c>
      <c r="S51" s="179">
        <v>43610</v>
      </c>
      <c r="T51" s="173"/>
      <c r="U51" s="183">
        <v>21</v>
      </c>
      <c r="V51" s="184" t="s">
        <v>104</v>
      </c>
      <c r="W51" s="170"/>
      <c r="X51" s="170"/>
      <c r="Y51" s="203"/>
      <c r="Z51" s="170"/>
      <c r="AA51" s="171"/>
    </row>
    <row r="52" spans="1:28" s="93" customFormat="1" ht="10.5" x14ac:dyDescent="0.25">
      <c r="A52" s="170"/>
      <c r="B52" s="179">
        <v>43429</v>
      </c>
      <c r="C52" s="182">
        <v>43430</v>
      </c>
      <c r="D52" s="182">
        <v>43431</v>
      </c>
      <c r="E52" s="185">
        <v>43432</v>
      </c>
      <c r="F52" s="182">
        <v>43433</v>
      </c>
      <c r="G52" s="182">
        <v>43434</v>
      </c>
      <c r="H52" s="179" t="str">
        <v/>
      </c>
      <c r="I52" s="173"/>
      <c r="J52" s="177">
        <v>28</v>
      </c>
      <c r="K52" s="178" t="s">
        <v>123</v>
      </c>
      <c r="L52" s="173"/>
      <c r="M52" s="179">
        <v>43611</v>
      </c>
      <c r="N52" s="182">
        <v>43612</v>
      </c>
      <c r="O52" s="182">
        <v>43613</v>
      </c>
      <c r="P52" s="185">
        <v>43614</v>
      </c>
      <c r="Q52" s="182">
        <v>43615</v>
      </c>
      <c r="R52" s="182">
        <v>43616</v>
      </c>
      <c r="S52" s="179" t="str">
        <v/>
      </c>
      <c r="T52" s="173"/>
      <c r="U52" s="202">
        <v>29</v>
      </c>
      <c r="V52" s="178" t="s">
        <v>123</v>
      </c>
      <c r="W52" s="170"/>
      <c r="X52" s="170"/>
      <c r="Y52" s="203"/>
      <c r="Z52" s="170"/>
      <c r="AA52" s="170"/>
    </row>
    <row r="53" spans="1:28" s="93" customFormat="1" ht="3.75" customHeight="1" x14ac:dyDescent="0.3">
      <c r="A53" s="170"/>
      <c r="B53" s="179" t="str">
        <v/>
      </c>
      <c r="C53" s="182" t="str">
        <v/>
      </c>
      <c r="D53" s="182" t="str">
        <v/>
      </c>
      <c r="E53" s="182" t="str">
        <v/>
      </c>
      <c r="F53" s="182" t="str">
        <v/>
      </c>
      <c r="G53" s="182" t="str">
        <v/>
      </c>
      <c r="H53" s="179" t="str">
        <v/>
      </c>
      <c r="I53" s="173"/>
      <c r="J53" s="225"/>
      <c r="K53" s="187"/>
      <c r="L53" s="173"/>
      <c r="M53" s="179" t="str">
        <v/>
      </c>
      <c r="N53" s="182" t="str">
        <v/>
      </c>
      <c r="O53" s="182" t="str">
        <v/>
      </c>
      <c r="P53" s="182" t="str">
        <v/>
      </c>
      <c r="Q53" s="182" t="str">
        <v/>
      </c>
      <c r="R53" s="182" t="str">
        <v/>
      </c>
      <c r="S53" s="179" t="str">
        <v/>
      </c>
      <c r="T53" s="173"/>
      <c r="U53" s="226"/>
      <c r="V53" s="173"/>
      <c r="W53" s="170"/>
      <c r="X53" s="170"/>
      <c r="Y53" s="227"/>
      <c r="Z53" s="171"/>
      <c r="AA53" s="170"/>
      <c r="AB53" s="94"/>
    </row>
    <row r="54" spans="1:28" s="93" customFormat="1" ht="5.25" customHeight="1" x14ac:dyDescent="0.3">
      <c r="A54" s="170"/>
      <c r="B54" s="173"/>
      <c r="C54" s="173"/>
      <c r="D54" s="173"/>
      <c r="E54" s="173"/>
      <c r="F54" s="173"/>
      <c r="G54" s="173"/>
      <c r="H54" s="173"/>
      <c r="I54" s="173"/>
      <c r="J54" s="170"/>
      <c r="K54" s="170"/>
      <c r="L54" s="173"/>
      <c r="M54" s="171"/>
      <c r="N54" s="171"/>
      <c r="O54" s="171"/>
      <c r="P54" s="171"/>
      <c r="Q54" s="171"/>
      <c r="R54" s="171"/>
      <c r="S54" s="171"/>
      <c r="T54" s="173"/>
      <c r="U54" s="171"/>
      <c r="V54" s="171"/>
      <c r="W54" s="170"/>
      <c r="X54" s="170"/>
      <c r="Y54" s="203"/>
      <c r="Z54" s="170"/>
      <c r="AA54" s="170"/>
    </row>
    <row r="55" spans="1:28" s="93" customFormat="1" ht="10.5" x14ac:dyDescent="0.2">
      <c r="A55" s="170"/>
      <c r="B55" s="362">
        <f>DATE(year,12,1)</f>
        <v>43435</v>
      </c>
      <c r="C55" s="363"/>
      <c r="D55" s="363"/>
      <c r="E55" s="363"/>
      <c r="F55" s="363"/>
      <c r="G55" s="363"/>
      <c r="H55" s="363"/>
      <c r="I55" s="173"/>
      <c r="J55" s="364" t="s">
        <v>115</v>
      </c>
      <c r="K55" s="364"/>
      <c r="L55" s="173"/>
      <c r="M55" s="362">
        <f>DATE(year+1,6,1)</f>
        <v>43617</v>
      </c>
      <c r="N55" s="363"/>
      <c r="O55" s="363"/>
      <c r="P55" s="363"/>
      <c r="Q55" s="363"/>
      <c r="R55" s="363"/>
      <c r="S55" s="363"/>
      <c r="T55" s="173"/>
      <c r="U55" s="364" t="s">
        <v>116</v>
      </c>
      <c r="V55" s="364"/>
      <c r="W55" s="170"/>
      <c r="X55" s="170"/>
      <c r="Y55" s="170"/>
      <c r="Z55" s="170"/>
      <c r="AA55" s="170"/>
    </row>
    <row r="56" spans="1:28" s="93" customFormat="1" ht="10.5" x14ac:dyDescent="0.25">
      <c r="A56" s="170"/>
      <c r="B56" s="175" t="str">
        <f>IF(startday=1,INDEX(weekDayNames,1),INDEX(weekDayNames,2))</f>
        <v>Su</v>
      </c>
      <c r="C56" s="176" t="str">
        <f>IF(startday=1,INDEX(weekDayNames,2),INDEX(weekDayNames,3))</f>
        <v>M</v>
      </c>
      <c r="D56" s="176" t="str">
        <f>IF(startday=1,INDEX(weekDayNames,3),INDEX(weekDayNames,4))</f>
        <v>Tu</v>
      </c>
      <c r="E56" s="176" t="str">
        <f>IF(startday=1,INDEX(weekDayNames,4),INDEX(weekDayNames,5))</f>
        <v>W</v>
      </c>
      <c r="F56" s="176" t="str">
        <f>IF(startday=1,INDEX(weekDayNames,5),INDEX(weekDayNames,6))</f>
        <v>Th</v>
      </c>
      <c r="G56" s="176" t="str">
        <f>IF(startday=1,INDEX(weekDayNames,6),INDEX(weekDayNames,7))</f>
        <v>F</v>
      </c>
      <c r="H56" s="175" t="str">
        <f>IF(startday=1,INDEX(weekDayNames,7),INDEX(weekDayNames,1))</f>
        <v>Sa</v>
      </c>
      <c r="I56" s="173"/>
      <c r="J56" s="183">
        <v>4</v>
      </c>
      <c r="K56" s="184" t="s">
        <v>104</v>
      </c>
      <c r="L56" s="173"/>
      <c r="M56" s="175" t="str">
        <f>IF(startday=1,INDEX(weekDayNames,1),INDEX(weekDayNames,2))</f>
        <v>Su</v>
      </c>
      <c r="N56" s="176" t="str">
        <f>IF(startday=1,INDEX(weekDayNames,2),INDEX(weekDayNames,3))</f>
        <v>M</v>
      </c>
      <c r="O56" s="176" t="str">
        <f>IF(startday=1,INDEX(weekDayNames,3),INDEX(weekDayNames,4))</f>
        <v>Tu</v>
      </c>
      <c r="P56" s="176" t="str">
        <f>IF(startday=1,INDEX(weekDayNames,4),INDEX(weekDayNames,5))</f>
        <v>W</v>
      </c>
      <c r="Q56" s="176" t="str">
        <f>IF(startday=1,INDEX(weekDayNames,5),INDEX(weekDayNames,6))</f>
        <v>Th</v>
      </c>
      <c r="R56" s="176" t="str">
        <f>IF(startday=1,INDEX(weekDayNames,6),INDEX(weekDayNames,7))</f>
        <v>F</v>
      </c>
      <c r="S56" s="175" t="str">
        <f>IF(startday=1,INDEX(weekDayNames,7),INDEX(weekDayNames,1))</f>
        <v>Sa</v>
      </c>
      <c r="T56" s="173"/>
      <c r="U56" s="183">
        <v>4</v>
      </c>
      <c r="V56" s="184" t="s">
        <v>104</v>
      </c>
      <c r="W56" s="170"/>
      <c r="X56" s="170"/>
      <c r="Y56" s="170"/>
      <c r="Z56" s="170"/>
      <c r="AA56" s="170"/>
    </row>
    <row r="57" spans="1:28" s="93" customFormat="1" ht="10.5" x14ac:dyDescent="0.25">
      <c r="A57" s="170"/>
      <c r="B57" s="179" t="str">
        <f t="array" ref="B57:H62">IF(MONTH(B55)&lt;&gt;MONTH(DATE(YEAR(B55),MONTH(B55),1)-WEEKDAY(DATE(YEAR(B55),MONTH(B55),1),startday)+(WeekNo-1)*7+WeekDay),"",DATE(YEAR(B55),MONTH(B55),1)-WEEKDAY(DATE(YEAR(B55),MONTH(B55),1),startday)+(WeekNo-1)*7+WeekDay)</f>
        <v/>
      </c>
      <c r="C57" s="182" t="str">
        <v/>
      </c>
      <c r="D57" s="182" t="str">
        <v/>
      </c>
      <c r="E57" s="182" t="str">
        <v/>
      </c>
      <c r="F57" s="195" t="str">
        <v/>
      </c>
      <c r="G57" s="182" t="str">
        <v/>
      </c>
      <c r="H57" s="179">
        <v>43435</v>
      </c>
      <c r="I57" s="173"/>
      <c r="J57" s="177">
        <v>12</v>
      </c>
      <c r="K57" s="178" t="s">
        <v>123</v>
      </c>
      <c r="L57" s="173"/>
      <c r="M57" s="179" t="str">
        <f t="array" ref="M57:S62">IF(MONTH(M55)&lt;&gt;MONTH(DATE(YEAR(M55),MONTH(M55),1)-WEEKDAY(DATE(YEAR(M55),MONTH(M55),1),startday)+(WeekNo-1)*7+WeekDay),"",DATE(YEAR(M55),MONTH(M55),1)-WEEKDAY(DATE(YEAR(M55),MONTH(M55),1),startday)+(WeekNo-1)*7+WeekDay)</f>
        <v/>
      </c>
      <c r="N57" s="182" t="str">
        <v/>
      </c>
      <c r="O57" s="182" t="str">
        <v/>
      </c>
      <c r="P57" s="182" t="str">
        <v/>
      </c>
      <c r="Q57" s="182" t="str">
        <v/>
      </c>
      <c r="R57" s="182" t="str">
        <v/>
      </c>
      <c r="S57" s="179">
        <v>43617</v>
      </c>
      <c r="T57" s="173"/>
      <c r="U57" s="202">
        <v>12</v>
      </c>
      <c r="V57" s="178" t="s">
        <v>123</v>
      </c>
      <c r="W57" s="170"/>
      <c r="X57" s="170"/>
      <c r="Y57" s="170"/>
      <c r="Z57" s="170"/>
      <c r="AA57" s="170"/>
    </row>
    <row r="58" spans="1:28" s="93" customFormat="1" ht="10.5" x14ac:dyDescent="0.25">
      <c r="A58" s="170"/>
      <c r="B58" s="179">
        <v>43436</v>
      </c>
      <c r="C58" s="182">
        <v>43437</v>
      </c>
      <c r="D58" s="181">
        <v>43438</v>
      </c>
      <c r="E58" s="182">
        <v>43439</v>
      </c>
      <c r="F58" s="182">
        <v>43440</v>
      </c>
      <c r="G58" s="182">
        <v>43441</v>
      </c>
      <c r="H58" s="179">
        <v>43442</v>
      </c>
      <c r="I58" s="173"/>
      <c r="J58" s="183">
        <v>18</v>
      </c>
      <c r="K58" s="184" t="s">
        <v>104</v>
      </c>
      <c r="L58" s="173"/>
      <c r="M58" s="179">
        <v>43618</v>
      </c>
      <c r="N58" s="182">
        <v>43619</v>
      </c>
      <c r="O58" s="181">
        <v>43620</v>
      </c>
      <c r="P58" s="182">
        <v>43621</v>
      </c>
      <c r="Q58" s="182">
        <v>43622</v>
      </c>
      <c r="R58" s="182">
        <v>43623</v>
      </c>
      <c r="S58" s="179">
        <v>43624</v>
      </c>
      <c r="T58" s="173"/>
      <c r="U58" s="183">
        <v>18</v>
      </c>
      <c r="V58" s="184" t="s">
        <v>104</v>
      </c>
      <c r="W58" s="170"/>
      <c r="X58" s="170"/>
      <c r="Y58" s="170"/>
      <c r="Z58" s="170"/>
      <c r="AA58" s="170"/>
    </row>
    <row r="59" spans="1:28" s="93" customFormat="1" ht="12" customHeight="1" x14ac:dyDescent="0.2">
      <c r="A59" s="170"/>
      <c r="B59" s="179">
        <v>43443</v>
      </c>
      <c r="C59" s="182">
        <v>43444</v>
      </c>
      <c r="D59" s="182">
        <v>43445</v>
      </c>
      <c r="E59" s="185">
        <v>43446</v>
      </c>
      <c r="F59" s="182">
        <v>43447</v>
      </c>
      <c r="G59" s="182">
        <v>43448</v>
      </c>
      <c r="H59" s="179">
        <v>43449</v>
      </c>
      <c r="I59" s="173"/>
      <c r="J59" s="201">
        <v>26</v>
      </c>
      <c r="K59" s="178" t="s">
        <v>123</v>
      </c>
      <c r="L59" s="173"/>
      <c r="M59" s="179">
        <v>43625</v>
      </c>
      <c r="N59" s="182">
        <v>43626</v>
      </c>
      <c r="O59" s="182">
        <v>43627</v>
      </c>
      <c r="P59" s="185">
        <v>43628</v>
      </c>
      <c r="Q59" s="182">
        <v>43629</v>
      </c>
      <c r="R59" s="182">
        <v>43630</v>
      </c>
      <c r="S59" s="179">
        <v>43631</v>
      </c>
      <c r="T59" s="173"/>
      <c r="U59" s="202">
        <v>26</v>
      </c>
      <c r="V59" s="178" t="s">
        <v>123</v>
      </c>
      <c r="W59" s="170"/>
      <c r="X59" s="170"/>
      <c r="Y59" s="170"/>
      <c r="Z59" s="170"/>
      <c r="AA59" s="170"/>
    </row>
    <row r="60" spans="1:28" s="94" customFormat="1" ht="12" customHeight="1" x14ac:dyDescent="0.3">
      <c r="A60" s="171"/>
      <c r="B60" s="179">
        <v>43450</v>
      </c>
      <c r="C60" s="182">
        <v>43451</v>
      </c>
      <c r="D60" s="181">
        <v>43452</v>
      </c>
      <c r="E60" s="182">
        <v>43453</v>
      </c>
      <c r="F60" s="182">
        <v>43454</v>
      </c>
      <c r="G60" s="182">
        <v>43455</v>
      </c>
      <c r="H60" s="179">
        <v>43456</v>
      </c>
      <c r="I60" s="173"/>
      <c r="J60" s="190">
        <v>31</v>
      </c>
      <c r="K60" s="210" t="s">
        <v>145</v>
      </c>
      <c r="L60" s="173"/>
      <c r="M60" s="179">
        <v>43632</v>
      </c>
      <c r="N60" s="182">
        <v>43633</v>
      </c>
      <c r="O60" s="181">
        <v>43634</v>
      </c>
      <c r="P60" s="182">
        <v>43635</v>
      </c>
      <c r="Q60" s="182">
        <v>43636</v>
      </c>
      <c r="R60" s="182">
        <v>43637</v>
      </c>
      <c r="S60" s="179">
        <v>43638</v>
      </c>
      <c r="T60" s="173"/>
      <c r="U60" s="228">
        <v>28</v>
      </c>
      <c r="V60" s="229" t="s">
        <v>142</v>
      </c>
      <c r="W60" s="171"/>
      <c r="X60" s="171"/>
      <c r="Y60" s="170"/>
      <c r="Z60" s="170"/>
      <c r="AA60" s="170"/>
      <c r="AB60" s="93"/>
    </row>
    <row r="61" spans="1:28" s="93" customFormat="1" ht="11.25" customHeight="1" x14ac:dyDescent="0.3">
      <c r="A61" s="170"/>
      <c r="B61" s="179">
        <v>43457</v>
      </c>
      <c r="C61" s="182">
        <v>43458</v>
      </c>
      <c r="D61" s="182">
        <v>43459</v>
      </c>
      <c r="E61" s="185">
        <v>43460</v>
      </c>
      <c r="F61" s="182">
        <v>43461</v>
      </c>
      <c r="G61" s="182">
        <v>43462</v>
      </c>
      <c r="H61" s="179">
        <v>43463</v>
      </c>
      <c r="I61" s="173"/>
      <c r="J61" s="230">
        <v>31</v>
      </c>
      <c r="K61" s="231" t="s">
        <v>117</v>
      </c>
      <c r="L61" s="173"/>
      <c r="M61" s="179">
        <v>43639</v>
      </c>
      <c r="N61" s="182">
        <v>43640</v>
      </c>
      <c r="O61" s="182">
        <v>43641</v>
      </c>
      <c r="P61" s="185">
        <v>43642</v>
      </c>
      <c r="Q61" s="182">
        <v>43643</v>
      </c>
      <c r="R61" s="180">
        <v>43644</v>
      </c>
      <c r="S61" s="179">
        <v>43645</v>
      </c>
      <c r="T61" s="173"/>
      <c r="U61" s="232"/>
      <c r="V61" s="173"/>
      <c r="W61" s="170"/>
      <c r="X61" s="170"/>
      <c r="Y61" s="170"/>
      <c r="Z61" s="170"/>
      <c r="AA61" s="171"/>
    </row>
    <row r="62" spans="1:28" s="93" customFormat="1" ht="10.5" x14ac:dyDescent="0.2">
      <c r="A62" s="170"/>
      <c r="B62" s="179">
        <v>43464</v>
      </c>
      <c r="C62" s="181">
        <v>43465</v>
      </c>
      <c r="D62" s="182" t="str">
        <v/>
      </c>
      <c r="E62" s="182" t="str">
        <v/>
      </c>
      <c r="F62" s="182" t="str">
        <v/>
      </c>
      <c r="G62" s="182" t="str">
        <v/>
      </c>
      <c r="H62" s="179" t="str">
        <v/>
      </c>
      <c r="I62" s="173"/>
      <c r="J62" s="170"/>
      <c r="K62" s="170"/>
      <c r="L62" s="173"/>
      <c r="M62" s="179">
        <v>43646</v>
      </c>
      <c r="N62" s="182" t="str">
        <v/>
      </c>
      <c r="O62" s="182" t="str">
        <v/>
      </c>
      <c r="P62" s="185" t="str">
        <v/>
      </c>
      <c r="Q62" s="182" t="str">
        <v/>
      </c>
      <c r="R62" s="182" t="str">
        <v/>
      </c>
      <c r="S62" s="179" t="str">
        <v/>
      </c>
      <c r="T62" s="173"/>
      <c r="U62" s="232"/>
      <c r="V62" s="173"/>
      <c r="W62" s="170"/>
      <c r="X62" s="170"/>
      <c r="Y62" s="170"/>
      <c r="Z62" s="170"/>
      <c r="AA62" s="170"/>
    </row>
    <row r="63" spans="1:28" s="93" customFormat="1" ht="13" x14ac:dyDescent="0.3">
      <c r="B63" s="95"/>
      <c r="C63" s="95"/>
      <c r="D63" s="95"/>
      <c r="E63" s="95"/>
      <c r="F63" s="95"/>
      <c r="G63" s="95"/>
      <c r="H63" s="95"/>
      <c r="I63" s="95"/>
      <c r="J63" s="98"/>
      <c r="K63" s="95"/>
      <c r="L63" s="95"/>
      <c r="M63" s="87"/>
      <c r="N63" s="87"/>
      <c r="O63" s="87"/>
      <c r="P63" s="87"/>
      <c r="Q63" s="87"/>
      <c r="R63" s="87"/>
      <c r="S63" s="87"/>
      <c r="T63" s="95"/>
      <c r="U63" s="99"/>
      <c r="V63" s="95"/>
      <c r="Y63" s="94"/>
      <c r="Z63" s="94"/>
      <c r="AB63" s="94"/>
    </row>
    <row r="64" spans="1:28" s="93" customFormat="1" x14ac:dyDescent="0.25">
      <c r="B64" s="87"/>
      <c r="C64" s="87"/>
      <c r="D64" s="87"/>
      <c r="E64" s="87"/>
      <c r="F64" s="87"/>
      <c r="G64" s="87"/>
      <c r="H64" s="87"/>
      <c r="I64" s="95"/>
      <c r="J64" s="98"/>
      <c r="K64" s="95"/>
      <c r="L64" s="95"/>
      <c r="M64" s="87"/>
      <c r="N64" s="87"/>
      <c r="O64" s="87"/>
      <c r="P64" s="87"/>
      <c r="Q64" s="87"/>
      <c r="R64" s="87"/>
      <c r="S64" s="87"/>
      <c r="T64" s="95"/>
      <c r="U64" s="95"/>
      <c r="V64" s="95"/>
    </row>
    <row r="65" spans="2:28" s="93" customFormat="1" x14ac:dyDescent="0.25">
      <c r="B65" s="87"/>
      <c r="C65" s="87"/>
      <c r="D65" s="87"/>
      <c r="E65" s="87"/>
      <c r="F65" s="87"/>
      <c r="G65" s="87"/>
      <c r="H65" s="87"/>
      <c r="I65" s="87"/>
      <c r="J65" s="88"/>
      <c r="K65" s="87"/>
      <c r="L65" s="87"/>
      <c r="M65" s="87"/>
      <c r="N65" s="87"/>
      <c r="O65" s="87"/>
      <c r="P65" s="87"/>
      <c r="Q65" s="87"/>
      <c r="R65" s="87"/>
      <c r="S65" s="87"/>
      <c r="T65" s="87"/>
      <c r="U65" s="87"/>
      <c r="V65" s="87"/>
    </row>
    <row r="66" spans="2:28" s="93" customFormat="1" x14ac:dyDescent="0.25">
      <c r="B66" s="87"/>
      <c r="C66" s="87"/>
      <c r="D66" s="87"/>
      <c r="E66" s="87"/>
      <c r="F66" s="87"/>
      <c r="G66" s="87"/>
      <c r="H66" s="87"/>
      <c r="I66" s="87"/>
      <c r="J66" s="88"/>
      <c r="K66" s="87"/>
      <c r="L66" s="87"/>
      <c r="M66" s="87"/>
      <c r="N66" s="87"/>
      <c r="O66" s="87"/>
      <c r="P66" s="87"/>
      <c r="Q66" s="87"/>
      <c r="R66" s="87"/>
      <c r="S66" s="87"/>
      <c r="T66" s="87"/>
      <c r="U66" s="87"/>
      <c r="V66" s="87"/>
    </row>
    <row r="67" spans="2:28" s="93" customFormat="1" ht="11.25" customHeight="1" x14ac:dyDescent="0.25">
      <c r="B67" s="87"/>
      <c r="C67" s="87"/>
      <c r="D67" s="87"/>
      <c r="E67" s="87"/>
      <c r="F67" s="87"/>
      <c r="G67" s="87"/>
      <c r="H67" s="87"/>
      <c r="I67" s="87"/>
      <c r="J67" s="88"/>
      <c r="K67" s="87"/>
      <c r="L67" s="87"/>
      <c r="M67" s="87"/>
      <c r="N67" s="87"/>
      <c r="O67" s="87"/>
      <c r="P67" s="87"/>
      <c r="Q67" s="87"/>
      <c r="R67" s="87"/>
      <c r="S67" s="87"/>
      <c r="T67" s="87"/>
      <c r="U67" s="87"/>
      <c r="V67" s="87"/>
    </row>
    <row r="68" spans="2:28" s="93" customFormat="1" ht="4.5" customHeight="1" x14ac:dyDescent="0.25">
      <c r="B68" s="87"/>
      <c r="C68" s="87"/>
      <c r="D68" s="87"/>
      <c r="E68" s="87"/>
      <c r="F68" s="87"/>
      <c r="G68" s="87"/>
      <c r="H68" s="87"/>
      <c r="I68" s="87"/>
      <c r="J68" s="88"/>
      <c r="K68" s="87"/>
      <c r="L68" s="87"/>
      <c r="M68" s="87"/>
      <c r="N68" s="87"/>
      <c r="O68" s="87"/>
      <c r="P68" s="87"/>
      <c r="Q68" s="87"/>
      <c r="R68" s="87"/>
      <c r="S68" s="87"/>
      <c r="T68" s="87"/>
      <c r="U68" s="87"/>
      <c r="V68" s="87"/>
    </row>
    <row r="69" spans="2:28" x14ac:dyDescent="0.25">
      <c r="Y69" s="93"/>
      <c r="Z69" s="93"/>
      <c r="AA69" s="93"/>
      <c r="AB69" s="93"/>
    </row>
    <row r="70" spans="2:28" x14ac:dyDescent="0.25">
      <c r="M70" s="93"/>
      <c r="Y70" s="93"/>
      <c r="Z70" s="93"/>
      <c r="AB70" s="93"/>
    </row>
    <row r="71" spans="2:28" x14ac:dyDescent="0.25">
      <c r="M71" s="93"/>
      <c r="Y71" s="93"/>
      <c r="Z71" s="93"/>
      <c r="AB71" s="93"/>
    </row>
    <row r="72" spans="2:28" x14ac:dyDescent="0.25">
      <c r="L72" s="93"/>
      <c r="M72" s="93"/>
    </row>
    <row r="73" spans="2:28" ht="13" x14ac:dyDescent="0.3">
      <c r="L73" s="93"/>
      <c r="M73" s="94"/>
      <c r="R73" s="102"/>
      <c r="S73" s="91"/>
    </row>
    <row r="74" spans="2:28" x14ac:dyDescent="0.25">
      <c r="M74" s="93"/>
    </row>
    <row r="75" spans="2:28" x14ac:dyDescent="0.25">
      <c r="K75" s="145"/>
      <c r="M75" s="93"/>
    </row>
    <row r="76" spans="2:28" x14ac:dyDescent="0.25">
      <c r="K76" s="145"/>
      <c r="M76" s="93"/>
    </row>
    <row r="77" spans="2:28" x14ac:dyDescent="0.25">
      <c r="K77" s="91"/>
      <c r="M77" s="93"/>
    </row>
  </sheetData>
  <sheetProtection algorithmName="SHA-512" hashValue="9iDbXnCQWOrw72st364TmrS8U03msCbJh0N9KZkwGQXNVd8rUVp3Q31AWu2CKtTj99xp7T7AHn8T6Dm35WIJlA==" saltValue="Fi8uD/ecNmNa+XPsMtT8aQ==" spinCount="100000" sheet="1" objects="1" scenarios="1"/>
  <mergeCells count="37">
    <mergeCell ref="B55:H55"/>
    <mergeCell ref="J55:K55"/>
    <mergeCell ref="M55:S55"/>
    <mergeCell ref="U55:V55"/>
    <mergeCell ref="Y35:Y39"/>
    <mergeCell ref="B37:H37"/>
    <mergeCell ref="J37:K37"/>
    <mergeCell ref="M37:S37"/>
    <mergeCell ref="U37:V37"/>
    <mergeCell ref="B46:H46"/>
    <mergeCell ref="J46:K46"/>
    <mergeCell ref="M46:S46"/>
    <mergeCell ref="U46:V46"/>
    <mergeCell ref="B28:H28"/>
    <mergeCell ref="J28:K28"/>
    <mergeCell ref="M28:S28"/>
    <mergeCell ref="U28:V28"/>
    <mergeCell ref="O4:S4"/>
    <mergeCell ref="B7:V7"/>
    <mergeCell ref="M4:N4"/>
    <mergeCell ref="J12:K12"/>
    <mergeCell ref="B19:H19"/>
    <mergeCell ref="J19:K19"/>
    <mergeCell ref="M19:S19"/>
    <mergeCell ref="U19:V19"/>
    <mergeCell ref="Y7:Y11"/>
    <mergeCell ref="B9:H9"/>
    <mergeCell ref="J9:K9"/>
    <mergeCell ref="M9:S9"/>
    <mergeCell ref="U9:V9"/>
    <mergeCell ref="J10:K10"/>
    <mergeCell ref="J11:K11"/>
    <mergeCell ref="A1:K1"/>
    <mergeCell ref="A2:K2"/>
    <mergeCell ref="D4:E4"/>
    <mergeCell ref="F4:H4"/>
    <mergeCell ref="K4:L4"/>
  </mergeCells>
  <conditionalFormatting sqref="M21:S26 M57:S62 M44:S44 M43 P43:S43 B48:D48 B30:H35 B49:H53 M39:S42 B21:H26 B11:H17 F48:H48 B57:H62 M11:S17 M30:S35 B39:H44 M49:S53 M48:O48 Q48:S48">
    <cfRule type="expression" dxfId="7" priority="7" stopIfTrue="1">
      <formula>OR(WEEKDAY(B11,1)=1,WEEKDAY(B11,1)=7)</formula>
    </cfRule>
    <cfRule type="cellIs" dxfId="6" priority="8" stopIfTrue="1" operator="equal">
      <formula>""</formula>
    </cfRule>
  </conditionalFormatting>
  <conditionalFormatting sqref="E48">
    <cfRule type="expression" dxfId="5" priority="5" stopIfTrue="1">
      <formula>OR(WEEKDAY(E48,1)=1,WEEKDAY(E48,1)=7)</formula>
    </cfRule>
    <cfRule type="cellIs" dxfId="4" priority="6" stopIfTrue="1" operator="equal">
      <formula>""</formula>
    </cfRule>
  </conditionalFormatting>
  <conditionalFormatting sqref="N43">
    <cfRule type="expression" dxfId="3" priority="3" stopIfTrue="1">
      <formula>OR(WEEKDAY(N43,1)=1,WEEKDAY(N43,1)=7)</formula>
    </cfRule>
    <cfRule type="cellIs" dxfId="2" priority="4" stopIfTrue="1" operator="equal">
      <formula>""</formula>
    </cfRule>
  </conditionalFormatting>
  <conditionalFormatting sqref="P48">
    <cfRule type="expression" dxfId="1" priority="1" stopIfTrue="1">
      <formula>OR(WEEKDAY(P48,1)=1,WEEKDAY(P48,1)=7)</formula>
    </cfRule>
    <cfRule type="cellIs" dxfId="0" priority="2" stopIfTrue="1" operator="equal">
      <formula>""</formula>
    </cfRule>
  </conditionalFormatting>
  <hyperlinks>
    <hyperlink ref="A2" r:id="rId1" xr:uid="{00000000-0004-0000-0500-000000000000}"/>
  </hyperlinks>
  <printOptions horizontalCentered="1"/>
  <pageMargins left="0.25" right="0.25" top="0.25" bottom="0.35" header="0.25" footer="0.2"/>
  <pageSetup scale="93" orientation="landscape" r:id="rId2"/>
  <headerFooter alignWithMargins="0">
    <oddFooter>&amp;L&amp;8&amp;K00-049Calendar Templates by Vertex42.com&amp;R&amp;8&amp;K00-049http://www.vertex42.com/calendars/</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2"/>
  <sheetViews>
    <sheetView workbookViewId="0">
      <selection activeCell="D24" sqref="D24"/>
    </sheetView>
  </sheetViews>
  <sheetFormatPr defaultRowHeight="14.5" x14ac:dyDescent="0.35"/>
  <cols>
    <col min="3" max="3" width="18" bestFit="1" customWidth="1"/>
    <col min="4" max="4" width="22.81640625" bestFit="1" customWidth="1"/>
    <col min="5" max="5" width="19" bestFit="1" customWidth="1"/>
    <col min="6" max="6" width="25.26953125" bestFit="1" customWidth="1"/>
  </cols>
  <sheetData>
    <row r="1" spans="1:7" x14ac:dyDescent="0.35">
      <c r="A1" t="s">
        <v>30</v>
      </c>
      <c r="B1" t="s">
        <v>55</v>
      </c>
      <c r="C1" t="s">
        <v>1</v>
      </c>
      <c r="D1" t="s">
        <v>8</v>
      </c>
      <c r="E1" t="s">
        <v>14</v>
      </c>
      <c r="F1" t="s">
        <v>15</v>
      </c>
      <c r="G1" t="s">
        <v>55</v>
      </c>
    </row>
    <row r="2" spans="1:7" x14ac:dyDescent="0.35">
      <c r="A2" t="s">
        <v>31</v>
      </c>
      <c r="B2" t="s">
        <v>56</v>
      </c>
      <c r="C2" t="s">
        <v>3</v>
      </c>
      <c r="D2" t="s">
        <v>10</v>
      </c>
      <c r="E2" t="s">
        <v>12</v>
      </c>
      <c r="G2" t="s">
        <v>56</v>
      </c>
    </row>
    <row r="3" spans="1:7" x14ac:dyDescent="0.35">
      <c r="B3" t="s">
        <v>57</v>
      </c>
      <c r="G3" t="s">
        <v>57</v>
      </c>
    </row>
    <row r="4" spans="1:7" x14ac:dyDescent="0.35">
      <c r="B4" t="s">
        <v>58</v>
      </c>
      <c r="G4" t="s">
        <v>58</v>
      </c>
    </row>
    <row r="5" spans="1:7" x14ac:dyDescent="0.35">
      <c r="G5" t="s">
        <v>59</v>
      </c>
    </row>
    <row r="10" spans="1:7" x14ac:dyDescent="0.35">
      <c r="A10" t="s">
        <v>13</v>
      </c>
      <c r="D10" t="s">
        <v>19</v>
      </c>
    </row>
    <row r="11" spans="1:7" x14ac:dyDescent="0.35">
      <c r="A11" t="s">
        <v>11</v>
      </c>
      <c r="D11" t="s">
        <v>20</v>
      </c>
    </row>
    <row r="12" spans="1:7" x14ac:dyDescent="0.3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16</vt:i4>
      </vt:variant>
    </vt:vector>
  </HeadingPairs>
  <TitlesOfParts>
    <vt:vector size="23" baseType="lpstr">
      <vt:lpstr>Contact Information</vt:lpstr>
      <vt:lpstr>Narrative</vt:lpstr>
      <vt:lpstr>Budget Detail &amp; Amendments</vt:lpstr>
      <vt:lpstr>Budget Roll-Up</vt:lpstr>
      <vt:lpstr>Program Assurances</vt:lpstr>
      <vt:lpstr>18-19 Calendar</vt:lpstr>
      <vt:lpstr>Do Not Edit</vt:lpstr>
      <vt:lpstr>Contracted</vt:lpstr>
      <vt:lpstr>ContractedServices</vt:lpstr>
      <vt:lpstr>Other</vt:lpstr>
      <vt:lpstr>Personnel</vt:lpstr>
      <vt:lpstr>'18-19 Calendar'!Print_Area</vt:lpstr>
      <vt:lpstr>Quarter</vt:lpstr>
      <vt:lpstr>Quarter_1</vt:lpstr>
      <vt:lpstr>Quarter1</vt:lpstr>
      <vt:lpstr>Salary</vt:lpstr>
      <vt:lpstr>'18-19 Calendar'!startday</vt:lpstr>
      <vt:lpstr>Supplies</vt:lpstr>
      <vt:lpstr>Telephone</vt:lpstr>
      <vt:lpstr>Travel</vt:lpstr>
      <vt:lpstr>'18-19 Calendar'!year</vt:lpstr>
      <vt:lpstr>Yes</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Williams, Amy</cp:lastModifiedBy>
  <dcterms:created xsi:type="dcterms:W3CDTF">2017-02-07T21:45:49Z</dcterms:created>
  <dcterms:modified xsi:type="dcterms:W3CDTF">2018-06-22T21:56:09Z</dcterms:modified>
</cp:coreProperties>
</file>